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VRN - Vedlejší a ostatní ..." sheetId="2" r:id="rId2"/>
    <sheet name="01-1 - Bourání" sheetId="3" r:id="rId3"/>
    <sheet name="01-2 - Architektonicko-st..." sheetId="4" r:id="rId4"/>
    <sheet name="01-3 - Zpevněné plochy" sheetId="5" r:id="rId5"/>
    <sheet name="01-4 - Dešťová kanalizace" sheetId="6" r:id="rId6"/>
    <sheet name="01-5 - Zařízení silnoprou..." sheetId="7" r:id="rId7"/>
    <sheet name="Pokyny pro vyplnění" sheetId="8" r:id="rId8"/>
  </sheets>
  <definedNames>
    <definedName name="_xlnm.Print_Area" localSheetId="0">'Rekapitulace stavby'!$D$4:$AO$33,'Rekapitulace stavby'!$C$39:$AQ$60</definedName>
    <definedName name="_xlnm.Print_Titles" localSheetId="0">'Rekapitulace stavby'!$49:$49</definedName>
    <definedName name="_xlnm._FilterDatabase" localSheetId="1" hidden="1">'VRN - Vedlejší a ostatní ...'!$C$83:$K$109</definedName>
    <definedName name="_xlnm.Print_Area" localSheetId="1">'VRN - Vedlejší a ostatní ...'!$C$4:$J$38,'VRN - Vedlejší a ostatní ...'!$C$44:$J$63,'VRN - Vedlejší a ostatní ...'!$C$69:$K$109</definedName>
    <definedName name="_xlnm.Print_Titles" localSheetId="1">'VRN - Vedlejší a ostatní ...'!$83:$83</definedName>
    <definedName name="_xlnm._FilterDatabase" localSheetId="2" hidden="1">'01-1 - Bourání'!$C$97:$K$602</definedName>
    <definedName name="_xlnm.Print_Area" localSheetId="2">'01-1 - Bourání'!$C$4:$J$38,'01-1 - Bourání'!$C$44:$J$77,'01-1 - Bourání'!$C$83:$K$602</definedName>
    <definedName name="_xlnm.Print_Titles" localSheetId="2">'01-1 - Bourání'!$97:$97</definedName>
    <definedName name="_xlnm._FilterDatabase" localSheetId="3" hidden="1">'01-2 - Architektonicko-st...'!$C$96:$K$675</definedName>
    <definedName name="_xlnm.Print_Area" localSheetId="3">'01-2 - Architektonicko-st...'!$C$4:$J$38,'01-2 - Architektonicko-st...'!$C$44:$J$76,'01-2 - Architektonicko-st...'!$C$82:$K$675</definedName>
    <definedName name="_xlnm.Print_Titles" localSheetId="3">'01-2 - Architektonicko-st...'!$96:$96</definedName>
    <definedName name="_xlnm._FilterDatabase" localSheetId="4" hidden="1">'01-3 - Zpevněné plochy'!$C$87:$K$164</definedName>
    <definedName name="_xlnm.Print_Area" localSheetId="4">'01-3 - Zpevněné plochy'!$C$4:$J$38,'01-3 - Zpevněné plochy'!$C$44:$J$67,'01-3 - Zpevněné plochy'!$C$73:$K$164</definedName>
    <definedName name="_xlnm.Print_Titles" localSheetId="4">'01-3 - Zpevněné plochy'!$87:$87</definedName>
    <definedName name="_xlnm._FilterDatabase" localSheetId="5" hidden="1">'01-4 - Dešťová kanalizace'!$C$87:$K$145</definedName>
    <definedName name="_xlnm.Print_Area" localSheetId="5">'01-4 - Dešťová kanalizace'!$C$4:$J$38,'01-4 - Dešťová kanalizace'!$C$44:$J$67,'01-4 - Dešťová kanalizace'!$C$73:$K$145</definedName>
    <definedName name="_xlnm.Print_Titles" localSheetId="5">'01-4 - Dešťová kanalizace'!$87:$87</definedName>
    <definedName name="_xlnm._FilterDatabase" localSheetId="6" hidden="1">'01-5 - Zařízení silnoprou...'!$C$86:$K$140</definedName>
    <definedName name="_xlnm.Print_Area" localSheetId="6">'01-5 - Zařízení silnoprou...'!$C$4:$J$38,'01-5 - Zařízení silnoprou...'!$C$44:$J$66,'01-5 - Zařízení silnoprou...'!$C$72:$K$140</definedName>
    <definedName name="_xlnm.Print_Titles" localSheetId="6">'01-5 - Zařízení silnoprou...'!$86:$86</definedName>
    <definedName name="_xlnm.Print_Area" localSheetId="7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9"/>
  <c r="AX59"/>
  <c i="7" r="BI140"/>
  <c r="BH140"/>
  <c r="BG140"/>
  <c r="BE140"/>
  <c r="T140"/>
  <c r="R140"/>
  <c r="P140"/>
  <c r="BK140"/>
  <c r="J140"/>
  <c r="BF140"/>
  <c r="BI139"/>
  <c r="BH139"/>
  <c r="BG139"/>
  <c r="BE139"/>
  <c r="T139"/>
  <c r="R139"/>
  <c r="P139"/>
  <c r="BK139"/>
  <c r="J139"/>
  <c r="BF139"/>
  <c r="BI138"/>
  <c r="BH138"/>
  <c r="BG138"/>
  <c r="BE138"/>
  <c r="T138"/>
  <c r="R138"/>
  <c r="P138"/>
  <c r="BK138"/>
  <c r="J138"/>
  <c r="BF138"/>
  <c r="BI137"/>
  <c r="BH137"/>
  <c r="BG137"/>
  <c r="BE137"/>
  <c r="T137"/>
  <c r="R137"/>
  <c r="P137"/>
  <c r="BK137"/>
  <c r="J137"/>
  <c r="BF137"/>
  <c r="BI135"/>
  <c r="BH135"/>
  <c r="BG135"/>
  <c r="BE135"/>
  <c r="T135"/>
  <c r="T134"/>
  <c r="R135"/>
  <c r="R134"/>
  <c r="P135"/>
  <c r="P134"/>
  <c r="BK135"/>
  <c r="BK134"/>
  <c r="J134"/>
  <c r="J135"/>
  <c r="BF135"/>
  <c r="J65"/>
  <c r="BI133"/>
  <c r="BH133"/>
  <c r="BG133"/>
  <c r="BE133"/>
  <c r="T133"/>
  <c r="R133"/>
  <c r="P133"/>
  <c r="BK133"/>
  <c r="J133"/>
  <c r="BF133"/>
  <c r="BI131"/>
  <c r="BH131"/>
  <c r="BG131"/>
  <c r="BE131"/>
  <c r="T131"/>
  <c r="R131"/>
  <c r="P131"/>
  <c r="BK131"/>
  <c r="J131"/>
  <c r="BF131"/>
  <c r="BI129"/>
  <c r="BH129"/>
  <c r="BG129"/>
  <c r="BE129"/>
  <c r="T129"/>
  <c r="R129"/>
  <c r="P129"/>
  <c r="BK129"/>
  <c r="J129"/>
  <c r="BF129"/>
  <c r="BI128"/>
  <c r="BH128"/>
  <c r="BG128"/>
  <c r="BE128"/>
  <c r="T128"/>
  <c r="R128"/>
  <c r="P128"/>
  <c r="BK128"/>
  <c r="J128"/>
  <c r="BF128"/>
  <c r="BI126"/>
  <c r="BH126"/>
  <c r="BG126"/>
  <c r="BE126"/>
  <c r="T126"/>
  <c r="R126"/>
  <c r="P126"/>
  <c r="BK126"/>
  <c r="J126"/>
  <c r="BF126"/>
  <c r="BI125"/>
  <c r="BH125"/>
  <c r="BG125"/>
  <c r="BE125"/>
  <c r="T125"/>
  <c r="R125"/>
  <c r="P125"/>
  <c r="BK125"/>
  <c r="J125"/>
  <c r="BF125"/>
  <c r="BI124"/>
  <c r="BH124"/>
  <c r="BG124"/>
  <c r="BE124"/>
  <c r="T124"/>
  <c r="R124"/>
  <c r="P124"/>
  <c r="BK124"/>
  <c r="J124"/>
  <c r="BF124"/>
  <c r="BI122"/>
  <c r="BH122"/>
  <c r="BG122"/>
  <c r="BE122"/>
  <c r="T122"/>
  <c r="R122"/>
  <c r="P122"/>
  <c r="BK122"/>
  <c r="J122"/>
  <c r="BF122"/>
  <c r="BI120"/>
  <c r="BH120"/>
  <c r="BG120"/>
  <c r="BE120"/>
  <c r="T120"/>
  <c r="R120"/>
  <c r="P120"/>
  <c r="BK120"/>
  <c r="J120"/>
  <c r="BF120"/>
  <c r="BI118"/>
  <c r="BH118"/>
  <c r="BG118"/>
  <c r="BE118"/>
  <c r="T118"/>
  <c r="R118"/>
  <c r="P118"/>
  <c r="BK118"/>
  <c r="J118"/>
  <c r="BF118"/>
  <c r="BI117"/>
  <c r="BH117"/>
  <c r="BG117"/>
  <c r="BE117"/>
  <c r="T117"/>
  <c r="T116"/>
  <c r="T115"/>
  <c r="R117"/>
  <c r="R116"/>
  <c r="R115"/>
  <c r="P117"/>
  <c r="P116"/>
  <c r="P115"/>
  <c r="BK117"/>
  <c r="BK116"/>
  <c r="J116"/>
  <c r="BK115"/>
  <c r="J115"/>
  <c r="J117"/>
  <c r="BF117"/>
  <c r="J64"/>
  <c r="J63"/>
  <c r="BI114"/>
  <c r="BH114"/>
  <c r="BG114"/>
  <c r="BE114"/>
  <c r="T114"/>
  <c r="R114"/>
  <c r="P114"/>
  <c r="BK114"/>
  <c r="J114"/>
  <c r="BF114"/>
  <c r="BI113"/>
  <c r="BH113"/>
  <c r="BG113"/>
  <c r="BE113"/>
  <c r="T113"/>
  <c r="R113"/>
  <c r="P113"/>
  <c r="BK113"/>
  <c r="J113"/>
  <c r="BF113"/>
  <c r="BI111"/>
  <c r="BH111"/>
  <c r="BG111"/>
  <c r="BE111"/>
  <c r="T111"/>
  <c r="R111"/>
  <c r="P111"/>
  <c r="BK111"/>
  <c r="J111"/>
  <c r="BF111"/>
  <c r="BI110"/>
  <c r="BH110"/>
  <c r="BG110"/>
  <c r="BE110"/>
  <c r="T110"/>
  <c r="R110"/>
  <c r="P110"/>
  <c r="BK110"/>
  <c r="J110"/>
  <c r="BF110"/>
  <c r="BI109"/>
  <c r="BH109"/>
  <c r="BG109"/>
  <c r="BE109"/>
  <c r="T109"/>
  <c r="R109"/>
  <c r="P109"/>
  <c r="BK109"/>
  <c r="J109"/>
  <c r="BF109"/>
  <c r="BI108"/>
  <c r="BH108"/>
  <c r="BG108"/>
  <c r="BE108"/>
  <c r="T108"/>
  <c r="R108"/>
  <c r="P108"/>
  <c r="BK108"/>
  <c r="J108"/>
  <c r="BF108"/>
  <c r="BI107"/>
  <c r="BH107"/>
  <c r="BG107"/>
  <c r="BE107"/>
  <c r="T107"/>
  <c r="R107"/>
  <c r="P107"/>
  <c r="BK107"/>
  <c r="J107"/>
  <c r="BF107"/>
  <c r="BI106"/>
  <c r="BH106"/>
  <c r="BG106"/>
  <c r="BE106"/>
  <c r="T106"/>
  <c r="R106"/>
  <c r="P106"/>
  <c r="BK106"/>
  <c r="J106"/>
  <c r="BF106"/>
  <c r="BI105"/>
  <c r="BH105"/>
  <c r="BG105"/>
  <c r="BE105"/>
  <c r="T105"/>
  <c r="R105"/>
  <c r="P105"/>
  <c r="BK105"/>
  <c r="J105"/>
  <c r="BF105"/>
  <c r="BI103"/>
  <c r="BH103"/>
  <c r="BG103"/>
  <c r="BE103"/>
  <c r="T103"/>
  <c r="R103"/>
  <c r="P103"/>
  <c r="BK103"/>
  <c r="J103"/>
  <c r="BF103"/>
  <c r="BI101"/>
  <c r="BH101"/>
  <c r="BG101"/>
  <c r="BE101"/>
  <c r="T101"/>
  <c r="R101"/>
  <c r="P101"/>
  <c r="BK101"/>
  <c r="J101"/>
  <c r="BF101"/>
  <c r="BI98"/>
  <c r="BH98"/>
  <c r="BG98"/>
  <c r="BE98"/>
  <c r="T98"/>
  <c r="R98"/>
  <c r="P98"/>
  <c r="BK98"/>
  <c r="J98"/>
  <c r="BF98"/>
  <c r="BI95"/>
  <c r="BH95"/>
  <c r="BG95"/>
  <c r="BE95"/>
  <c r="T95"/>
  <c r="R95"/>
  <c r="P95"/>
  <c r="BK95"/>
  <c r="J95"/>
  <c r="BF95"/>
  <c r="BI93"/>
  <c r="BH93"/>
  <c r="BG93"/>
  <c r="BE93"/>
  <c r="T93"/>
  <c r="R93"/>
  <c r="P93"/>
  <c r="BK93"/>
  <c r="J93"/>
  <c r="BF93"/>
  <c r="BI92"/>
  <c r="BH92"/>
  <c r="BG92"/>
  <c r="BE92"/>
  <c r="T92"/>
  <c r="R92"/>
  <c r="P92"/>
  <c r="BK92"/>
  <c r="J92"/>
  <c r="BF92"/>
  <c r="BI91"/>
  <c r="BH91"/>
  <c r="BG91"/>
  <c r="BE91"/>
  <c r="T91"/>
  <c r="R91"/>
  <c r="P91"/>
  <c r="BK91"/>
  <c r="J91"/>
  <c r="BF91"/>
  <c r="BI90"/>
  <c r="F36"/>
  <c i="1" r="BD59"/>
  <c i="7" r="BH90"/>
  <c r="F35"/>
  <c i="1" r="BC59"/>
  <c i="7" r="BG90"/>
  <c r="F34"/>
  <c i="1" r="BB59"/>
  <c i="7" r="BE90"/>
  <c r="J32"/>
  <c i="1" r="AV59"/>
  <c i="7" r="F32"/>
  <c i="1" r="AZ59"/>
  <c i="7" r="T90"/>
  <c r="T89"/>
  <c r="T88"/>
  <c r="T87"/>
  <c r="R90"/>
  <c r="R89"/>
  <c r="R88"/>
  <c r="R87"/>
  <c r="P90"/>
  <c r="P89"/>
  <c r="P88"/>
  <c r="P87"/>
  <c i="1" r="AU59"/>
  <c i="7" r="BK90"/>
  <c r="BK89"/>
  <c r="J89"/>
  <c r="BK88"/>
  <c r="J88"/>
  <c r="BK87"/>
  <c r="J87"/>
  <c r="J60"/>
  <c r="J29"/>
  <c i="1" r="AG59"/>
  <c i="7" r="J90"/>
  <c r="BF90"/>
  <c r="J33"/>
  <c i="1" r="AW59"/>
  <c i="7" r="F33"/>
  <c i="1" r="BA59"/>
  <c i="7" r="J62"/>
  <c r="J61"/>
  <c r="J83"/>
  <c r="F83"/>
  <c r="F81"/>
  <c r="E79"/>
  <c r="J55"/>
  <c r="F55"/>
  <c r="F53"/>
  <c r="E51"/>
  <c r="J38"/>
  <c r="J20"/>
  <c r="E20"/>
  <c r="F84"/>
  <c r="F56"/>
  <c r="J19"/>
  <c r="J14"/>
  <c r="J81"/>
  <c r="J53"/>
  <c r="E7"/>
  <c r="E75"/>
  <c r="E47"/>
  <c i="1" r="AY58"/>
  <c r="AX58"/>
  <c i="6" r="BI144"/>
  <c r="BH144"/>
  <c r="BG144"/>
  <c r="BE144"/>
  <c r="T144"/>
  <c r="R144"/>
  <c r="P144"/>
  <c r="BK144"/>
  <c r="J144"/>
  <c r="BF144"/>
  <c r="BI142"/>
  <c r="BH142"/>
  <c r="BG142"/>
  <c r="BE142"/>
  <c r="T142"/>
  <c r="T141"/>
  <c r="T140"/>
  <c r="R142"/>
  <c r="R141"/>
  <c r="R140"/>
  <c r="P142"/>
  <c r="P141"/>
  <c r="P140"/>
  <c r="BK142"/>
  <c r="BK141"/>
  <c r="J141"/>
  <c r="BK140"/>
  <c r="J140"/>
  <c r="J142"/>
  <c r="BF142"/>
  <c r="J66"/>
  <c r="J65"/>
  <c r="BI138"/>
  <c r="BH138"/>
  <c r="BG138"/>
  <c r="BE138"/>
  <c r="T138"/>
  <c r="T137"/>
  <c r="R138"/>
  <c r="R137"/>
  <c r="P138"/>
  <c r="P137"/>
  <c r="BK138"/>
  <c r="BK137"/>
  <c r="J137"/>
  <c r="J138"/>
  <c r="BF138"/>
  <c r="J64"/>
  <c r="BI135"/>
  <c r="BH135"/>
  <c r="BG135"/>
  <c r="BE135"/>
  <c r="T135"/>
  <c r="R135"/>
  <c r="P135"/>
  <c r="BK135"/>
  <c r="J135"/>
  <c r="BF135"/>
  <c r="BI133"/>
  <c r="BH133"/>
  <c r="BG133"/>
  <c r="BE133"/>
  <c r="T133"/>
  <c r="R133"/>
  <c r="P133"/>
  <c r="BK133"/>
  <c r="J133"/>
  <c r="BF133"/>
  <c r="BI131"/>
  <c r="BH131"/>
  <c r="BG131"/>
  <c r="BE131"/>
  <c r="T131"/>
  <c r="R131"/>
  <c r="P131"/>
  <c r="BK131"/>
  <c r="J131"/>
  <c r="BF131"/>
  <c r="BI129"/>
  <c r="BH129"/>
  <c r="BG129"/>
  <c r="BE129"/>
  <c r="T129"/>
  <c r="R129"/>
  <c r="P129"/>
  <c r="BK129"/>
  <c r="J129"/>
  <c r="BF129"/>
  <c r="BI127"/>
  <c r="BH127"/>
  <c r="BG127"/>
  <c r="BE127"/>
  <c r="T127"/>
  <c r="R127"/>
  <c r="P127"/>
  <c r="BK127"/>
  <c r="J127"/>
  <c r="BF127"/>
  <c r="BI125"/>
  <c r="BH125"/>
  <c r="BG125"/>
  <c r="BE125"/>
  <c r="T125"/>
  <c r="R125"/>
  <c r="P125"/>
  <c r="BK125"/>
  <c r="J125"/>
  <c r="BF125"/>
  <c r="BI120"/>
  <c r="BH120"/>
  <c r="BG120"/>
  <c r="BE120"/>
  <c r="T120"/>
  <c r="T119"/>
  <c r="R120"/>
  <c r="R119"/>
  <c r="P120"/>
  <c r="P119"/>
  <c r="BK120"/>
  <c r="BK119"/>
  <c r="J119"/>
  <c r="J120"/>
  <c r="BF120"/>
  <c r="J63"/>
  <c r="BI115"/>
  <c r="BH115"/>
  <c r="BG115"/>
  <c r="BE115"/>
  <c r="T115"/>
  <c r="R115"/>
  <c r="P115"/>
  <c r="BK115"/>
  <c r="J115"/>
  <c r="BF115"/>
  <c r="BI110"/>
  <c r="BH110"/>
  <c r="BG110"/>
  <c r="BE110"/>
  <c r="T110"/>
  <c r="R110"/>
  <c r="P110"/>
  <c r="BK110"/>
  <c r="J110"/>
  <c r="BF110"/>
  <c r="BI106"/>
  <c r="BH106"/>
  <c r="BG106"/>
  <c r="BE106"/>
  <c r="T106"/>
  <c r="R106"/>
  <c r="P106"/>
  <c r="BK106"/>
  <c r="J106"/>
  <c r="BF106"/>
  <c r="BI102"/>
  <c r="BH102"/>
  <c r="BG102"/>
  <c r="BE102"/>
  <c r="T102"/>
  <c r="R102"/>
  <c r="P102"/>
  <c r="BK102"/>
  <c r="J102"/>
  <c r="BF102"/>
  <c r="BI97"/>
  <c r="BH97"/>
  <c r="BG97"/>
  <c r="BE97"/>
  <c r="T97"/>
  <c r="R97"/>
  <c r="P97"/>
  <c r="BK97"/>
  <c r="J97"/>
  <c r="BF97"/>
  <c r="BI93"/>
  <c r="BH93"/>
  <c r="BG93"/>
  <c r="BE93"/>
  <c r="T93"/>
  <c r="R93"/>
  <c r="P93"/>
  <c r="BK93"/>
  <c r="J93"/>
  <c r="BF93"/>
  <c r="BI91"/>
  <c r="F36"/>
  <c i="1" r="BD58"/>
  <c i="6" r="BH91"/>
  <c r="F35"/>
  <c i="1" r="BC58"/>
  <c i="6" r="BG91"/>
  <c r="F34"/>
  <c i="1" r="BB58"/>
  <c i="6" r="BE91"/>
  <c r="J32"/>
  <c i="1" r="AV58"/>
  <c i="6" r="F32"/>
  <c i="1" r="AZ58"/>
  <c i="6" r="T91"/>
  <c r="T90"/>
  <c r="T89"/>
  <c r="T88"/>
  <c r="R91"/>
  <c r="R90"/>
  <c r="R89"/>
  <c r="R88"/>
  <c r="P91"/>
  <c r="P90"/>
  <c r="P89"/>
  <c r="P88"/>
  <c i="1" r="AU58"/>
  <c i="6" r="BK91"/>
  <c r="BK90"/>
  <c r="J90"/>
  <c r="BK89"/>
  <c r="J89"/>
  <c r="BK88"/>
  <c r="J88"/>
  <c r="J60"/>
  <c r="J29"/>
  <c i="1" r="AG58"/>
  <c i="6" r="J91"/>
  <c r="BF91"/>
  <c r="J33"/>
  <c i="1" r="AW58"/>
  <c i="6" r="F33"/>
  <c i="1" r="BA58"/>
  <c i="6" r="J62"/>
  <c r="J61"/>
  <c r="J84"/>
  <c r="F84"/>
  <c r="F82"/>
  <c r="E80"/>
  <c r="J55"/>
  <c r="F55"/>
  <c r="F53"/>
  <c r="E51"/>
  <c r="J38"/>
  <c r="J20"/>
  <c r="E20"/>
  <c r="F85"/>
  <c r="F56"/>
  <c r="J19"/>
  <c r="J14"/>
  <c r="J82"/>
  <c r="J53"/>
  <c r="E7"/>
  <c r="E76"/>
  <c r="E47"/>
  <c i="1" r="AY57"/>
  <c r="AX57"/>
  <c i="5" r="BI163"/>
  <c r="BH163"/>
  <c r="BG163"/>
  <c r="BE163"/>
  <c r="T163"/>
  <c r="T162"/>
  <c r="R163"/>
  <c r="R162"/>
  <c r="P163"/>
  <c r="P162"/>
  <c r="BK163"/>
  <c r="BK162"/>
  <c r="J162"/>
  <c r="J163"/>
  <c r="BF163"/>
  <c r="J66"/>
  <c r="BI158"/>
  <c r="BH158"/>
  <c r="BG158"/>
  <c r="BE158"/>
  <c r="T158"/>
  <c r="R158"/>
  <c r="P158"/>
  <c r="BK158"/>
  <c r="J158"/>
  <c r="BF158"/>
  <c r="BI156"/>
  <c r="BH156"/>
  <c r="BG156"/>
  <c r="BE156"/>
  <c r="T156"/>
  <c r="R156"/>
  <c r="P156"/>
  <c r="BK156"/>
  <c r="J156"/>
  <c r="BF156"/>
  <c r="BI150"/>
  <c r="BH150"/>
  <c r="BG150"/>
  <c r="BE150"/>
  <c r="T150"/>
  <c r="R150"/>
  <c r="P150"/>
  <c r="BK150"/>
  <c r="J150"/>
  <c r="BF150"/>
  <c r="BI146"/>
  <c r="BH146"/>
  <c r="BG146"/>
  <c r="BE146"/>
  <c r="T146"/>
  <c r="R146"/>
  <c r="P146"/>
  <c r="BK146"/>
  <c r="J146"/>
  <c r="BF146"/>
  <c r="BI140"/>
  <c r="BH140"/>
  <c r="BG140"/>
  <c r="BE140"/>
  <c r="T140"/>
  <c r="T139"/>
  <c r="R140"/>
  <c r="R139"/>
  <c r="P140"/>
  <c r="P139"/>
  <c r="BK140"/>
  <c r="BK139"/>
  <c r="J139"/>
  <c r="J140"/>
  <c r="BF140"/>
  <c r="J65"/>
  <c r="BI134"/>
  <c r="BH134"/>
  <c r="BG134"/>
  <c r="BE134"/>
  <c r="T134"/>
  <c r="R134"/>
  <c r="P134"/>
  <c r="BK134"/>
  <c r="J134"/>
  <c r="BF134"/>
  <c r="BI130"/>
  <c r="BH130"/>
  <c r="BG130"/>
  <c r="BE130"/>
  <c r="T130"/>
  <c r="T129"/>
  <c r="R130"/>
  <c r="R129"/>
  <c r="P130"/>
  <c r="P129"/>
  <c r="BK130"/>
  <c r="BK129"/>
  <c r="J129"/>
  <c r="J130"/>
  <c r="BF130"/>
  <c r="J64"/>
  <c r="BI127"/>
  <c r="BH127"/>
  <c r="BG127"/>
  <c r="BE127"/>
  <c r="T127"/>
  <c r="R127"/>
  <c r="P127"/>
  <c r="BK127"/>
  <c r="J127"/>
  <c r="BF127"/>
  <c r="BI123"/>
  <c r="BH123"/>
  <c r="BG123"/>
  <c r="BE123"/>
  <c r="T123"/>
  <c r="R123"/>
  <c r="P123"/>
  <c r="BK123"/>
  <c r="J123"/>
  <c r="BF123"/>
  <c r="BI121"/>
  <c r="BH121"/>
  <c r="BG121"/>
  <c r="BE121"/>
  <c r="T121"/>
  <c r="R121"/>
  <c r="P121"/>
  <c r="BK121"/>
  <c r="J121"/>
  <c r="BF121"/>
  <c r="BI119"/>
  <c r="BH119"/>
  <c r="BG119"/>
  <c r="BE119"/>
  <c r="T119"/>
  <c r="R119"/>
  <c r="P119"/>
  <c r="BK119"/>
  <c r="J119"/>
  <c r="BF119"/>
  <c r="BI117"/>
  <c r="BH117"/>
  <c r="BG117"/>
  <c r="BE117"/>
  <c r="T117"/>
  <c r="R117"/>
  <c r="P117"/>
  <c r="BK117"/>
  <c r="J117"/>
  <c r="BF117"/>
  <c r="BI115"/>
  <c r="BH115"/>
  <c r="BG115"/>
  <c r="BE115"/>
  <c r="T115"/>
  <c r="R115"/>
  <c r="P115"/>
  <c r="BK115"/>
  <c r="J115"/>
  <c r="BF115"/>
  <c r="BI113"/>
  <c r="BH113"/>
  <c r="BG113"/>
  <c r="BE113"/>
  <c r="T113"/>
  <c r="R113"/>
  <c r="P113"/>
  <c r="BK113"/>
  <c r="J113"/>
  <c r="BF113"/>
  <c r="BI111"/>
  <c r="BH111"/>
  <c r="BG111"/>
  <c r="BE111"/>
  <c r="T111"/>
  <c r="R111"/>
  <c r="P111"/>
  <c r="BK111"/>
  <c r="J111"/>
  <c r="BF111"/>
  <c r="BI109"/>
  <c r="BH109"/>
  <c r="BG109"/>
  <c r="BE109"/>
  <c r="T109"/>
  <c r="R109"/>
  <c r="P109"/>
  <c r="BK109"/>
  <c r="J109"/>
  <c r="BF109"/>
  <c r="BI107"/>
  <c r="BH107"/>
  <c r="BG107"/>
  <c r="BE107"/>
  <c r="T107"/>
  <c r="R107"/>
  <c r="P107"/>
  <c r="BK107"/>
  <c r="J107"/>
  <c r="BF107"/>
  <c r="BI105"/>
  <c r="BH105"/>
  <c r="BG105"/>
  <c r="BE105"/>
  <c r="T105"/>
  <c r="T104"/>
  <c r="R105"/>
  <c r="R104"/>
  <c r="P105"/>
  <c r="P104"/>
  <c r="BK105"/>
  <c r="BK104"/>
  <c r="J104"/>
  <c r="J105"/>
  <c r="BF105"/>
  <c r="J63"/>
  <c r="BI99"/>
  <c r="BH99"/>
  <c r="BG99"/>
  <c r="BE99"/>
  <c r="T99"/>
  <c r="R99"/>
  <c r="P99"/>
  <c r="BK99"/>
  <c r="J99"/>
  <c r="BF99"/>
  <c r="BI97"/>
  <c r="BH97"/>
  <c r="BG97"/>
  <c r="BE97"/>
  <c r="T97"/>
  <c r="R97"/>
  <c r="P97"/>
  <c r="BK97"/>
  <c r="J97"/>
  <c r="BF97"/>
  <c r="BI95"/>
  <c r="BH95"/>
  <c r="BG95"/>
  <c r="BE95"/>
  <c r="T95"/>
  <c r="R95"/>
  <c r="P95"/>
  <c r="BK95"/>
  <c r="J95"/>
  <c r="BF95"/>
  <c r="BI93"/>
  <c r="BH93"/>
  <c r="BG93"/>
  <c r="BE93"/>
  <c r="T93"/>
  <c r="R93"/>
  <c r="P93"/>
  <c r="BK93"/>
  <c r="J93"/>
  <c r="BF93"/>
  <c r="BI91"/>
  <c r="F36"/>
  <c i="1" r="BD57"/>
  <c i="5" r="BH91"/>
  <c r="F35"/>
  <c i="1" r="BC57"/>
  <c i="5" r="BG91"/>
  <c r="F34"/>
  <c i="1" r="BB57"/>
  <c i="5" r="BE91"/>
  <c r="J32"/>
  <c i="1" r="AV57"/>
  <c i="5" r="F32"/>
  <c i="1" r="AZ57"/>
  <c i="5" r="T91"/>
  <c r="T90"/>
  <c r="T89"/>
  <c r="T88"/>
  <c r="R91"/>
  <c r="R90"/>
  <c r="R89"/>
  <c r="R88"/>
  <c r="P91"/>
  <c r="P90"/>
  <c r="P89"/>
  <c r="P88"/>
  <c i="1" r="AU57"/>
  <c i="5" r="BK91"/>
  <c r="BK90"/>
  <c r="J90"/>
  <c r="BK89"/>
  <c r="J89"/>
  <c r="BK88"/>
  <c r="J88"/>
  <c r="J60"/>
  <c r="J29"/>
  <c i="1" r="AG57"/>
  <c i="5" r="J91"/>
  <c r="BF91"/>
  <c r="J33"/>
  <c i="1" r="AW57"/>
  <c i="5" r="F33"/>
  <c i="1" r="BA57"/>
  <c i="5" r="J62"/>
  <c r="J61"/>
  <c r="J84"/>
  <c r="F84"/>
  <c r="F82"/>
  <c r="E80"/>
  <c r="J55"/>
  <c r="F55"/>
  <c r="F53"/>
  <c r="E51"/>
  <c r="J38"/>
  <c r="J20"/>
  <c r="E20"/>
  <c r="F85"/>
  <c r="F56"/>
  <c r="J19"/>
  <c r="J14"/>
  <c r="J82"/>
  <c r="J53"/>
  <c r="E7"/>
  <c r="E76"/>
  <c r="E47"/>
  <c i="1" r="AY56"/>
  <c r="AX56"/>
  <c i="4" r="BI674"/>
  <c r="BH674"/>
  <c r="BG674"/>
  <c r="BE674"/>
  <c r="T674"/>
  <c r="R674"/>
  <c r="P674"/>
  <c r="BK674"/>
  <c r="J674"/>
  <c r="BF674"/>
  <c r="BI672"/>
  <c r="BH672"/>
  <c r="BG672"/>
  <c r="BE672"/>
  <c r="T672"/>
  <c r="R672"/>
  <c r="P672"/>
  <c r="BK672"/>
  <c r="J672"/>
  <c r="BF672"/>
  <c r="BI670"/>
  <c r="BH670"/>
  <c r="BG670"/>
  <c r="BE670"/>
  <c r="T670"/>
  <c r="T669"/>
  <c r="R670"/>
  <c r="R669"/>
  <c r="P670"/>
  <c r="P669"/>
  <c r="BK670"/>
  <c r="BK669"/>
  <c r="J669"/>
  <c r="J670"/>
  <c r="BF670"/>
  <c r="J75"/>
  <c r="BI667"/>
  <c r="BH667"/>
  <c r="BG667"/>
  <c r="BE667"/>
  <c r="T667"/>
  <c r="R667"/>
  <c r="P667"/>
  <c r="BK667"/>
  <c r="J667"/>
  <c r="BF667"/>
  <c r="BI665"/>
  <c r="BH665"/>
  <c r="BG665"/>
  <c r="BE665"/>
  <c r="T665"/>
  <c r="R665"/>
  <c r="P665"/>
  <c r="BK665"/>
  <c r="J665"/>
  <c r="BF665"/>
  <c r="BI659"/>
  <c r="BH659"/>
  <c r="BG659"/>
  <c r="BE659"/>
  <c r="T659"/>
  <c r="R659"/>
  <c r="P659"/>
  <c r="BK659"/>
  <c r="J659"/>
  <c r="BF659"/>
  <c r="BI656"/>
  <c r="BH656"/>
  <c r="BG656"/>
  <c r="BE656"/>
  <c r="T656"/>
  <c r="R656"/>
  <c r="P656"/>
  <c r="BK656"/>
  <c r="J656"/>
  <c r="BF656"/>
  <c r="BI654"/>
  <c r="BH654"/>
  <c r="BG654"/>
  <c r="BE654"/>
  <c r="T654"/>
  <c r="T653"/>
  <c r="R654"/>
  <c r="R653"/>
  <c r="P654"/>
  <c r="P653"/>
  <c r="BK654"/>
  <c r="BK653"/>
  <c r="J653"/>
  <c r="J654"/>
  <c r="BF654"/>
  <c r="J74"/>
  <c r="BI651"/>
  <c r="BH651"/>
  <c r="BG651"/>
  <c r="BE651"/>
  <c r="T651"/>
  <c r="R651"/>
  <c r="P651"/>
  <c r="BK651"/>
  <c r="J651"/>
  <c r="BF651"/>
  <c r="BI649"/>
  <c r="BH649"/>
  <c r="BG649"/>
  <c r="BE649"/>
  <c r="T649"/>
  <c r="R649"/>
  <c r="P649"/>
  <c r="BK649"/>
  <c r="J649"/>
  <c r="BF649"/>
  <c r="BI643"/>
  <c r="BH643"/>
  <c r="BG643"/>
  <c r="BE643"/>
  <c r="T643"/>
  <c r="R643"/>
  <c r="P643"/>
  <c r="BK643"/>
  <c r="J643"/>
  <c r="BF643"/>
  <c r="BI635"/>
  <c r="BH635"/>
  <c r="BG635"/>
  <c r="BE635"/>
  <c r="T635"/>
  <c r="T634"/>
  <c r="R635"/>
  <c r="R634"/>
  <c r="P635"/>
  <c r="P634"/>
  <c r="BK635"/>
  <c r="BK634"/>
  <c r="J634"/>
  <c r="J635"/>
  <c r="BF635"/>
  <c r="J73"/>
  <c r="BI632"/>
  <c r="BH632"/>
  <c r="BG632"/>
  <c r="BE632"/>
  <c r="T632"/>
  <c r="R632"/>
  <c r="P632"/>
  <c r="BK632"/>
  <c r="J632"/>
  <c r="BF632"/>
  <c r="BI630"/>
  <c r="BH630"/>
  <c r="BG630"/>
  <c r="BE630"/>
  <c r="T630"/>
  <c r="R630"/>
  <c r="P630"/>
  <c r="BK630"/>
  <c r="J630"/>
  <c r="BF630"/>
  <c r="BI628"/>
  <c r="BH628"/>
  <c r="BG628"/>
  <c r="BE628"/>
  <c r="T628"/>
  <c r="T627"/>
  <c r="R628"/>
  <c r="R627"/>
  <c r="P628"/>
  <c r="P627"/>
  <c r="BK628"/>
  <c r="BK627"/>
  <c r="J627"/>
  <c r="J628"/>
  <c r="BF628"/>
  <c r="J72"/>
  <c r="BI625"/>
  <c r="BH625"/>
  <c r="BG625"/>
  <c r="BE625"/>
  <c r="T625"/>
  <c r="R625"/>
  <c r="P625"/>
  <c r="BK625"/>
  <c r="J625"/>
  <c r="BF625"/>
  <c r="BI619"/>
  <c r="BH619"/>
  <c r="BG619"/>
  <c r="BE619"/>
  <c r="T619"/>
  <c r="R619"/>
  <c r="P619"/>
  <c r="BK619"/>
  <c r="J619"/>
  <c r="BF619"/>
  <c r="BI617"/>
  <c r="BH617"/>
  <c r="BG617"/>
  <c r="BE617"/>
  <c r="T617"/>
  <c r="R617"/>
  <c r="P617"/>
  <c r="BK617"/>
  <c r="J617"/>
  <c r="BF617"/>
  <c r="BI615"/>
  <c r="BH615"/>
  <c r="BG615"/>
  <c r="BE615"/>
  <c r="T615"/>
  <c r="R615"/>
  <c r="P615"/>
  <c r="BK615"/>
  <c r="J615"/>
  <c r="BF615"/>
  <c r="BI614"/>
  <c r="BH614"/>
  <c r="BG614"/>
  <c r="BE614"/>
  <c r="T614"/>
  <c r="R614"/>
  <c r="P614"/>
  <c r="BK614"/>
  <c r="J614"/>
  <c r="BF614"/>
  <c r="BI612"/>
  <c r="BH612"/>
  <c r="BG612"/>
  <c r="BE612"/>
  <c r="T612"/>
  <c r="R612"/>
  <c r="P612"/>
  <c r="BK612"/>
  <c r="J612"/>
  <c r="BF612"/>
  <c r="BI608"/>
  <c r="BH608"/>
  <c r="BG608"/>
  <c r="BE608"/>
  <c r="T608"/>
  <c r="R608"/>
  <c r="P608"/>
  <c r="BK608"/>
  <c r="J608"/>
  <c r="BF608"/>
  <c r="BI601"/>
  <c r="BH601"/>
  <c r="BG601"/>
  <c r="BE601"/>
  <c r="T601"/>
  <c r="R601"/>
  <c r="P601"/>
  <c r="BK601"/>
  <c r="J601"/>
  <c r="BF601"/>
  <c r="BI600"/>
  <c r="BH600"/>
  <c r="BG600"/>
  <c r="BE600"/>
  <c r="T600"/>
  <c r="R600"/>
  <c r="P600"/>
  <c r="BK600"/>
  <c r="J600"/>
  <c r="BF600"/>
  <c r="BI596"/>
  <c r="BH596"/>
  <c r="BG596"/>
  <c r="BE596"/>
  <c r="T596"/>
  <c r="R596"/>
  <c r="P596"/>
  <c r="BK596"/>
  <c r="J596"/>
  <c r="BF596"/>
  <c r="BI590"/>
  <c r="BH590"/>
  <c r="BG590"/>
  <c r="BE590"/>
  <c r="T590"/>
  <c r="R590"/>
  <c r="P590"/>
  <c r="BK590"/>
  <c r="J590"/>
  <c r="BF590"/>
  <c r="BI587"/>
  <c r="BH587"/>
  <c r="BG587"/>
  <c r="BE587"/>
  <c r="T587"/>
  <c r="R587"/>
  <c r="P587"/>
  <c r="BK587"/>
  <c r="J587"/>
  <c r="BF587"/>
  <c r="BI579"/>
  <c r="BH579"/>
  <c r="BG579"/>
  <c r="BE579"/>
  <c r="T579"/>
  <c r="R579"/>
  <c r="P579"/>
  <c r="BK579"/>
  <c r="J579"/>
  <c r="BF579"/>
  <c r="BI576"/>
  <c r="BH576"/>
  <c r="BG576"/>
  <c r="BE576"/>
  <c r="T576"/>
  <c r="R576"/>
  <c r="P576"/>
  <c r="BK576"/>
  <c r="J576"/>
  <c r="BF576"/>
  <c r="BI570"/>
  <c r="BH570"/>
  <c r="BG570"/>
  <c r="BE570"/>
  <c r="T570"/>
  <c r="T569"/>
  <c r="R570"/>
  <c r="R569"/>
  <c r="P570"/>
  <c r="P569"/>
  <c r="BK570"/>
  <c r="BK569"/>
  <c r="J569"/>
  <c r="J570"/>
  <c r="BF570"/>
  <c r="J71"/>
  <c r="BI567"/>
  <c r="BH567"/>
  <c r="BG567"/>
  <c r="BE567"/>
  <c r="T567"/>
  <c r="R567"/>
  <c r="P567"/>
  <c r="BK567"/>
  <c r="J567"/>
  <c r="BF567"/>
  <c r="BI561"/>
  <c r="BH561"/>
  <c r="BG561"/>
  <c r="BE561"/>
  <c r="T561"/>
  <c r="R561"/>
  <c r="P561"/>
  <c r="BK561"/>
  <c r="J561"/>
  <c r="BF561"/>
  <c r="BI555"/>
  <c r="BH555"/>
  <c r="BG555"/>
  <c r="BE555"/>
  <c r="T555"/>
  <c r="R555"/>
  <c r="P555"/>
  <c r="BK555"/>
  <c r="J555"/>
  <c r="BF555"/>
  <c r="BI549"/>
  <c r="BH549"/>
  <c r="BG549"/>
  <c r="BE549"/>
  <c r="T549"/>
  <c r="R549"/>
  <c r="P549"/>
  <c r="BK549"/>
  <c r="J549"/>
  <c r="BF549"/>
  <c r="BI544"/>
  <c r="BH544"/>
  <c r="BG544"/>
  <c r="BE544"/>
  <c r="T544"/>
  <c r="R544"/>
  <c r="P544"/>
  <c r="BK544"/>
  <c r="J544"/>
  <c r="BF544"/>
  <c r="BI542"/>
  <c r="BH542"/>
  <c r="BG542"/>
  <c r="BE542"/>
  <c r="T542"/>
  <c r="R542"/>
  <c r="P542"/>
  <c r="BK542"/>
  <c r="J542"/>
  <c r="BF542"/>
  <c r="BI540"/>
  <c r="BH540"/>
  <c r="BG540"/>
  <c r="BE540"/>
  <c r="T540"/>
  <c r="R540"/>
  <c r="P540"/>
  <c r="BK540"/>
  <c r="J540"/>
  <c r="BF540"/>
  <c r="BI535"/>
  <c r="BH535"/>
  <c r="BG535"/>
  <c r="BE535"/>
  <c r="T535"/>
  <c r="R535"/>
  <c r="P535"/>
  <c r="BK535"/>
  <c r="J535"/>
  <c r="BF535"/>
  <c r="BI530"/>
  <c r="BH530"/>
  <c r="BG530"/>
  <c r="BE530"/>
  <c r="T530"/>
  <c r="R530"/>
  <c r="P530"/>
  <c r="BK530"/>
  <c r="J530"/>
  <c r="BF530"/>
  <c r="BI524"/>
  <c r="BH524"/>
  <c r="BG524"/>
  <c r="BE524"/>
  <c r="T524"/>
  <c r="R524"/>
  <c r="P524"/>
  <c r="BK524"/>
  <c r="J524"/>
  <c r="BF524"/>
  <c r="BI523"/>
  <c r="BH523"/>
  <c r="BG523"/>
  <c r="BE523"/>
  <c r="T523"/>
  <c r="R523"/>
  <c r="P523"/>
  <c r="BK523"/>
  <c r="J523"/>
  <c r="BF523"/>
  <c r="BI522"/>
  <c r="BH522"/>
  <c r="BG522"/>
  <c r="BE522"/>
  <c r="T522"/>
  <c r="R522"/>
  <c r="P522"/>
  <c r="BK522"/>
  <c r="J522"/>
  <c r="BF522"/>
  <c r="BI521"/>
  <c r="BH521"/>
  <c r="BG521"/>
  <c r="BE521"/>
  <c r="T521"/>
  <c r="R521"/>
  <c r="P521"/>
  <c r="BK521"/>
  <c r="J521"/>
  <c r="BF521"/>
  <c r="BI514"/>
  <c r="BH514"/>
  <c r="BG514"/>
  <c r="BE514"/>
  <c r="T514"/>
  <c r="R514"/>
  <c r="P514"/>
  <c r="BK514"/>
  <c r="J514"/>
  <c r="BF514"/>
  <c r="BI509"/>
  <c r="BH509"/>
  <c r="BG509"/>
  <c r="BE509"/>
  <c r="T509"/>
  <c r="R509"/>
  <c r="P509"/>
  <c r="BK509"/>
  <c r="J509"/>
  <c r="BF509"/>
  <c r="BI503"/>
  <c r="BH503"/>
  <c r="BG503"/>
  <c r="BE503"/>
  <c r="T503"/>
  <c r="R503"/>
  <c r="P503"/>
  <c r="BK503"/>
  <c r="J503"/>
  <c r="BF503"/>
  <c r="BI497"/>
  <c r="BH497"/>
  <c r="BG497"/>
  <c r="BE497"/>
  <c r="T497"/>
  <c r="R497"/>
  <c r="P497"/>
  <c r="BK497"/>
  <c r="J497"/>
  <c r="BF497"/>
  <c r="BI491"/>
  <c r="BH491"/>
  <c r="BG491"/>
  <c r="BE491"/>
  <c r="T491"/>
  <c r="R491"/>
  <c r="P491"/>
  <c r="BK491"/>
  <c r="J491"/>
  <c r="BF491"/>
  <c r="BI485"/>
  <c r="BH485"/>
  <c r="BG485"/>
  <c r="BE485"/>
  <c r="T485"/>
  <c r="R485"/>
  <c r="P485"/>
  <c r="BK485"/>
  <c r="J485"/>
  <c r="BF485"/>
  <c r="BI477"/>
  <c r="BH477"/>
  <c r="BG477"/>
  <c r="BE477"/>
  <c r="T477"/>
  <c r="R477"/>
  <c r="P477"/>
  <c r="BK477"/>
  <c r="J477"/>
  <c r="BF477"/>
  <c r="BI471"/>
  <c r="BH471"/>
  <c r="BG471"/>
  <c r="BE471"/>
  <c r="T471"/>
  <c r="R471"/>
  <c r="P471"/>
  <c r="BK471"/>
  <c r="J471"/>
  <c r="BF471"/>
  <c r="BI463"/>
  <c r="BH463"/>
  <c r="BG463"/>
  <c r="BE463"/>
  <c r="T463"/>
  <c r="R463"/>
  <c r="P463"/>
  <c r="BK463"/>
  <c r="J463"/>
  <c r="BF463"/>
  <c r="BI456"/>
  <c r="BH456"/>
  <c r="BG456"/>
  <c r="BE456"/>
  <c r="T456"/>
  <c r="R456"/>
  <c r="P456"/>
  <c r="BK456"/>
  <c r="J456"/>
  <c r="BF456"/>
  <c r="BI450"/>
  <c r="BH450"/>
  <c r="BG450"/>
  <c r="BE450"/>
  <c r="T450"/>
  <c r="R450"/>
  <c r="P450"/>
  <c r="BK450"/>
  <c r="J450"/>
  <c r="BF450"/>
  <c r="BI448"/>
  <c r="BH448"/>
  <c r="BG448"/>
  <c r="BE448"/>
  <c r="T448"/>
  <c r="R448"/>
  <c r="P448"/>
  <c r="BK448"/>
  <c r="J448"/>
  <c r="BF448"/>
  <c r="BI441"/>
  <c r="BH441"/>
  <c r="BG441"/>
  <c r="BE441"/>
  <c r="T441"/>
  <c r="R441"/>
  <c r="P441"/>
  <c r="BK441"/>
  <c r="J441"/>
  <c r="BF441"/>
  <c r="BI433"/>
  <c r="BH433"/>
  <c r="BG433"/>
  <c r="BE433"/>
  <c r="T433"/>
  <c r="R433"/>
  <c r="P433"/>
  <c r="BK433"/>
  <c r="J433"/>
  <c r="BF433"/>
  <c r="BI425"/>
  <c r="BH425"/>
  <c r="BG425"/>
  <c r="BE425"/>
  <c r="T425"/>
  <c r="R425"/>
  <c r="P425"/>
  <c r="BK425"/>
  <c r="J425"/>
  <c r="BF425"/>
  <c r="BI415"/>
  <c r="BH415"/>
  <c r="BG415"/>
  <c r="BE415"/>
  <c r="T415"/>
  <c r="R415"/>
  <c r="P415"/>
  <c r="BK415"/>
  <c r="J415"/>
  <c r="BF415"/>
  <c r="BI412"/>
  <c r="BH412"/>
  <c r="BG412"/>
  <c r="BE412"/>
  <c r="T412"/>
  <c r="R412"/>
  <c r="P412"/>
  <c r="BK412"/>
  <c r="J412"/>
  <c r="BF412"/>
  <c r="BI410"/>
  <c r="BH410"/>
  <c r="BG410"/>
  <c r="BE410"/>
  <c r="T410"/>
  <c r="R410"/>
  <c r="P410"/>
  <c r="BK410"/>
  <c r="J410"/>
  <c r="BF410"/>
  <c r="BI397"/>
  <c r="BH397"/>
  <c r="BG397"/>
  <c r="BE397"/>
  <c r="T397"/>
  <c r="T396"/>
  <c r="R397"/>
  <c r="R396"/>
  <c r="P397"/>
  <c r="P396"/>
  <c r="BK397"/>
  <c r="BK396"/>
  <c r="J396"/>
  <c r="J397"/>
  <c r="BF397"/>
  <c r="J70"/>
  <c r="BI394"/>
  <c r="BH394"/>
  <c r="BG394"/>
  <c r="BE394"/>
  <c r="T394"/>
  <c r="R394"/>
  <c r="P394"/>
  <c r="BK394"/>
  <c r="J394"/>
  <c r="BF394"/>
  <c r="BI391"/>
  <c r="BH391"/>
  <c r="BG391"/>
  <c r="BE391"/>
  <c r="T391"/>
  <c r="R391"/>
  <c r="P391"/>
  <c r="BK391"/>
  <c r="J391"/>
  <c r="BF391"/>
  <c r="BI389"/>
  <c r="BH389"/>
  <c r="BG389"/>
  <c r="BE389"/>
  <c r="T389"/>
  <c r="R389"/>
  <c r="P389"/>
  <c r="BK389"/>
  <c r="J389"/>
  <c r="BF389"/>
  <c r="BI383"/>
  <c r="BH383"/>
  <c r="BG383"/>
  <c r="BE383"/>
  <c r="T383"/>
  <c r="R383"/>
  <c r="P383"/>
  <c r="BK383"/>
  <c r="J383"/>
  <c r="BF383"/>
  <c r="BI381"/>
  <c r="BH381"/>
  <c r="BG381"/>
  <c r="BE381"/>
  <c r="T381"/>
  <c r="R381"/>
  <c r="P381"/>
  <c r="BK381"/>
  <c r="J381"/>
  <c r="BF381"/>
  <c r="BI377"/>
  <c r="BH377"/>
  <c r="BG377"/>
  <c r="BE377"/>
  <c r="T377"/>
  <c r="R377"/>
  <c r="P377"/>
  <c r="BK377"/>
  <c r="J377"/>
  <c r="BF377"/>
  <c r="BI373"/>
  <c r="BH373"/>
  <c r="BG373"/>
  <c r="BE373"/>
  <c r="T373"/>
  <c r="R373"/>
  <c r="P373"/>
  <c r="BK373"/>
  <c r="J373"/>
  <c r="BF373"/>
  <c r="BI370"/>
  <c r="BH370"/>
  <c r="BG370"/>
  <c r="BE370"/>
  <c r="T370"/>
  <c r="R370"/>
  <c r="P370"/>
  <c r="BK370"/>
  <c r="J370"/>
  <c r="BF370"/>
  <c r="BI368"/>
  <c r="BH368"/>
  <c r="BG368"/>
  <c r="BE368"/>
  <c r="T368"/>
  <c r="T367"/>
  <c r="R368"/>
  <c r="R367"/>
  <c r="P368"/>
  <c r="P367"/>
  <c r="BK368"/>
  <c r="BK367"/>
  <c r="J367"/>
  <c r="J368"/>
  <c r="BF368"/>
  <c r="J69"/>
  <c r="BI365"/>
  <c r="BH365"/>
  <c r="BG365"/>
  <c r="BE365"/>
  <c r="T365"/>
  <c r="R365"/>
  <c r="P365"/>
  <c r="BK365"/>
  <c r="J365"/>
  <c r="BF365"/>
  <c r="BI354"/>
  <c r="BH354"/>
  <c r="BG354"/>
  <c r="BE354"/>
  <c r="T354"/>
  <c r="R354"/>
  <c r="P354"/>
  <c r="BK354"/>
  <c r="J354"/>
  <c r="BF354"/>
  <c r="BI349"/>
  <c r="BH349"/>
  <c r="BG349"/>
  <c r="BE349"/>
  <c r="T349"/>
  <c r="R349"/>
  <c r="P349"/>
  <c r="BK349"/>
  <c r="J349"/>
  <c r="BF349"/>
  <c r="BI342"/>
  <c r="BH342"/>
  <c r="BG342"/>
  <c r="BE342"/>
  <c r="T342"/>
  <c r="R342"/>
  <c r="P342"/>
  <c r="BK342"/>
  <c r="J342"/>
  <c r="BF342"/>
  <c r="BI337"/>
  <c r="BH337"/>
  <c r="BG337"/>
  <c r="BE337"/>
  <c r="T337"/>
  <c r="R337"/>
  <c r="P337"/>
  <c r="BK337"/>
  <c r="J337"/>
  <c r="BF337"/>
  <c r="BI331"/>
  <c r="BH331"/>
  <c r="BG331"/>
  <c r="BE331"/>
  <c r="T331"/>
  <c r="R331"/>
  <c r="P331"/>
  <c r="BK331"/>
  <c r="J331"/>
  <c r="BF331"/>
  <c r="BI326"/>
  <c r="BH326"/>
  <c r="BG326"/>
  <c r="BE326"/>
  <c r="T326"/>
  <c r="R326"/>
  <c r="P326"/>
  <c r="BK326"/>
  <c r="J326"/>
  <c r="BF326"/>
  <c r="BI320"/>
  <c r="BH320"/>
  <c r="BG320"/>
  <c r="BE320"/>
  <c r="T320"/>
  <c r="R320"/>
  <c r="P320"/>
  <c r="BK320"/>
  <c r="J320"/>
  <c r="BF320"/>
  <c r="BI315"/>
  <c r="BH315"/>
  <c r="BG315"/>
  <c r="BE315"/>
  <c r="T315"/>
  <c r="R315"/>
  <c r="P315"/>
  <c r="BK315"/>
  <c r="J315"/>
  <c r="BF315"/>
  <c r="BI302"/>
  <c r="BH302"/>
  <c r="BG302"/>
  <c r="BE302"/>
  <c r="T302"/>
  <c r="R302"/>
  <c r="P302"/>
  <c r="BK302"/>
  <c r="J302"/>
  <c r="BF302"/>
  <c r="BI296"/>
  <c r="BH296"/>
  <c r="BG296"/>
  <c r="BE296"/>
  <c r="T296"/>
  <c r="R296"/>
  <c r="P296"/>
  <c r="BK296"/>
  <c r="J296"/>
  <c r="BF296"/>
  <c r="BI294"/>
  <c r="BH294"/>
  <c r="BG294"/>
  <c r="BE294"/>
  <c r="T294"/>
  <c r="R294"/>
  <c r="P294"/>
  <c r="BK294"/>
  <c r="J294"/>
  <c r="BF294"/>
  <c r="BI282"/>
  <c r="BH282"/>
  <c r="BG282"/>
  <c r="BE282"/>
  <c r="T282"/>
  <c r="R282"/>
  <c r="P282"/>
  <c r="BK282"/>
  <c r="J282"/>
  <c r="BF282"/>
  <c r="BI276"/>
  <c r="BH276"/>
  <c r="BG276"/>
  <c r="BE276"/>
  <c r="T276"/>
  <c r="R276"/>
  <c r="P276"/>
  <c r="BK276"/>
  <c r="J276"/>
  <c r="BF276"/>
  <c r="BI269"/>
  <c r="BH269"/>
  <c r="BG269"/>
  <c r="BE269"/>
  <c r="T269"/>
  <c r="R269"/>
  <c r="P269"/>
  <c r="BK269"/>
  <c r="J269"/>
  <c r="BF269"/>
  <c r="BI261"/>
  <c r="BH261"/>
  <c r="BG261"/>
  <c r="BE261"/>
  <c r="T261"/>
  <c r="R261"/>
  <c r="P261"/>
  <c r="BK261"/>
  <c r="J261"/>
  <c r="BF261"/>
  <c r="BI251"/>
  <c r="BH251"/>
  <c r="BG251"/>
  <c r="BE251"/>
  <c r="T251"/>
  <c r="R251"/>
  <c r="P251"/>
  <c r="BK251"/>
  <c r="J251"/>
  <c r="BF251"/>
  <c r="BI228"/>
  <c r="BH228"/>
  <c r="BG228"/>
  <c r="BE228"/>
  <c r="T228"/>
  <c r="R228"/>
  <c r="P228"/>
  <c r="BK228"/>
  <c r="J228"/>
  <c r="BF228"/>
  <c r="BI216"/>
  <c r="BH216"/>
  <c r="BG216"/>
  <c r="BE216"/>
  <c r="T216"/>
  <c r="R216"/>
  <c r="P216"/>
  <c r="BK216"/>
  <c r="J216"/>
  <c r="BF216"/>
  <c r="BI195"/>
  <c r="BH195"/>
  <c r="BG195"/>
  <c r="BE195"/>
  <c r="T195"/>
  <c r="R195"/>
  <c r="P195"/>
  <c r="BK195"/>
  <c r="J195"/>
  <c r="BF195"/>
  <c r="BI178"/>
  <c r="BH178"/>
  <c r="BG178"/>
  <c r="BE178"/>
  <c r="T178"/>
  <c r="R178"/>
  <c r="P178"/>
  <c r="BK178"/>
  <c r="J178"/>
  <c r="BF178"/>
  <c r="BI176"/>
  <c r="BH176"/>
  <c r="BG176"/>
  <c r="BE176"/>
  <c r="T176"/>
  <c r="R176"/>
  <c r="P176"/>
  <c r="BK176"/>
  <c r="J176"/>
  <c r="BF176"/>
  <c r="BI174"/>
  <c r="BH174"/>
  <c r="BG174"/>
  <c r="BE174"/>
  <c r="T174"/>
  <c r="R174"/>
  <c r="P174"/>
  <c r="BK174"/>
  <c r="J174"/>
  <c r="BF174"/>
  <c r="BI165"/>
  <c r="BH165"/>
  <c r="BG165"/>
  <c r="BE165"/>
  <c r="T165"/>
  <c r="R165"/>
  <c r="P165"/>
  <c r="BK165"/>
  <c r="J165"/>
  <c r="BF165"/>
  <c r="BI159"/>
  <c r="BH159"/>
  <c r="BG159"/>
  <c r="BE159"/>
  <c r="T159"/>
  <c r="T158"/>
  <c r="T157"/>
  <c r="R159"/>
  <c r="R158"/>
  <c r="R157"/>
  <c r="P159"/>
  <c r="P158"/>
  <c r="P157"/>
  <c r="BK159"/>
  <c r="BK158"/>
  <c r="J158"/>
  <c r="BK157"/>
  <c r="J157"/>
  <c r="J159"/>
  <c r="BF159"/>
  <c r="J68"/>
  <c r="J67"/>
  <c r="BI155"/>
  <c r="BH155"/>
  <c r="BG155"/>
  <c r="BE155"/>
  <c r="T155"/>
  <c r="T154"/>
  <c r="R155"/>
  <c r="R154"/>
  <c r="P155"/>
  <c r="P154"/>
  <c r="BK155"/>
  <c r="BK154"/>
  <c r="J154"/>
  <c r="J155"/>
  <c r="BF155"/>
  <c r="J66"/>
  <c r="BI149"/>
  <c r="BH149"/>
  <c r="BG149"/>
  <c r="BE149"/>
  <c r="T149"/>
  <c r="R149"/>
  <c r="P149"/>
  <c r="BK149"/>
  <c r="J149"/>
  <c r="BF149"/>
  <c r="BI147"/>
  <c r="BH147"/>
  <c r="BG147"/>
  <c r="BE147"/>
  <c r="T147"/>
  <c r="T146"/>
  <c r="R147"/>
  <c r="R146"/>
  <c r="P147"/>
  <c r="P146"/>
  <c r="BK147"/>
  <c r="BK146"/>
  <c r="J146"/>
  <c r="J147"/>
  <c r="BF147"/>
  <c r="J65"/>
  <c r="BI139"/>
  <c r="BH139"/>
  <c r="BG139"/>
  <c r="BE139"/>
  <c r="T139"/>
  <c r="R139"/>
  <c r="P139"/>
  <c r="BK139"/>
  <c r="J139"/>
  <c r="BF139"/>
  <c r="BI131"/>
  <c r="BH131"/>
  <c r="BG131"/>
  <c r="BE131"/>
  <c r="T131"/>
  <c r="R131"/>
  <c r="P131"/>
  <c r="BK131"/>
  <c r="J131"/>
  <c r="BF131"/>
  <c r="BI126"/>
  <c r="BH126"/>
  <c r="BG126"/>
  <c r="BE126"/>
  <c r="T126"/>
  <c r="R126"/>
  <c r="P126"/>
  <c r="BK126"/>
  <c r="J126"/>
  <c r="BF126"/>
  <c r="BI124"/>
  <c r="BH124"/>
  <c r="BG124"/>
  <c r="BE124"/>
  <c r="T124"/>
  <c r="R124"/>
  <c r="P124"/>
  <c r="BK124"/>
  <c r="J124"/>
  <c r="BF124"/>
  <c r="BI122"/>
  <c r="BH122"/>
  <c r="BG122"/>
  <c r="BE122"/>
  <c r="T122"/>
  <c r="R122"/>
  <c r="P122"/>
  <c r="BK122"/>
  <c r="J122"/>
  <c r="BF122"/>
  <c r="BI116"/>
  <c r="BH116"/>
  <c r="BG116"/>
  <c r="BE116"/>
  <c r="T116"/>
  <c r="T115"/>
  <c r="R116"/>
  <c r="R115"/>
  <c r="P116"/>
  <c r="P115"/>
  <c r="BK116"/>
  <c r="BK115"/>
  <c r="J115"/>
  <c r="J116"/>
  <c r="BF116"/>
  <c r="J64"/>
  <c r="BI109"/>
  <c r="BH109"/>
  <c r="BG109"/>
  <c r="BE109"/>
  <c r="T109"/>
  <c r="T108"/>
  <c r="R109"/>
  <c r="R108"/>
  <c r="P109"/>
  <c r="P108"/>
  <c r="BK109"/>
  <c r="BK108"/>
  <c r="J108"/>
  <c r="J109"/>
  <c r="BF109"/>
  <c r="J63"/>
  <c r="BI106"/>
  <c r="BH106"/>
  <c r="BG106"/>
  <c r="BE106"/>
  <c r="T106"/>
  <c r="R106"/>
  <c r="P106"/>
  <c r="BK106"/>
  <c r="J106"/>
  <c r="BF106"/>
  <c r="BI100"/>
  <c r="F36"/>
  <c i="1" r="BD56"/>
  <c i="4" r="BH100"/>
  <c r="F35"/>
  <c i="1" r="BC56"/>
  <c i="4" r="BG100"/>
  <c r="F34"/>
  <c i="1" r="BB56"/>
  <c i="4" r="BE100"/>
  <c r="J32"/>
  <c i="1" r="AV56"/>
  <c i="4" r="F32"/>
  <c i="1" r="AZ56"/>
  <c i="4" r="T100"/>
  <c r="T99"/>
  <c r="T98"/>
  <c r="T97"/>
  <c r="R100"/>
  <c r="R99"/>
  <c r="R98"/>
  <c r="R97"/>
  <c r="P100"/>
  <c r="P99"/>
  <c r="P98"/>
  <c r="P97"/>
  <c i="1" r="AU56"/>
  <c i="4" r="BK100"/>
  <c r="BK99"/>
  <c r="J99"/>
  <c r="BK98"/>
  <c r="J98"/>
  <c r="BK97"/>
  <c r="J97"/>
  <c r="J60"/>
  <c r="J29"/>
  <c i="1" r="AG56"/>
  <c i="4" r="J100"/>
  <c r="BF100"/>
  <c r="J33"/>
  <c i="1" r="AW56"/>
  <c i="4" r="F33"/>
  <c i="1" r="BA56"/>
  <c i="4" r="J62"/>
  <c r="J61"/>
  <c r="J93"/>
  <c r="F93"/>
  <c r="F91"/>
  <c r="E89"/>
  <c r="J55"/>
  <c r="F55"/>
  <c r="F53"/>
  <c r="E51"/>
  <c r="J38"/>
  <c r="J20"/>
  <c r="E20"/>
  <c r="F94"/>
  <c r="F56"/>
  <c r="J19"/>
  <c r="J14"/>
  <c r="J91"/>
  <c r="J53"/>
  <c r="E7"/>
  <c r="E85"/>
  <c r="E47"/>
  <c i="1" r="AY55"/>
  <c r="AX55"/>
  <c i="3" r="BI600"/>
  <c r="BH600"/>
  <c r="BG600"/>
  <c r="BE600"/>
  <c r="T600"/>
  <c r="R600"/>
  <c r="P600"/>
  <c r="BK600"/>
  <c r="J600"/>
  <c r="BF600"/>
  <c r="BI537"/>
  <c r="BH537"/>
  <c r="BG537"/>
  <c r="BE537"/>
  <c r="T537"/>
  <c r="T536"/>
  <c r="R537"/>
  <c r="R536"/>
  <c r="P537"/>
  <c r="P536"/>
  <c r="BK537"/>
  <c r="BK536"/>
  <c r="J536"/>
  <c r="J537"/>
  <c r="BF537"/>
  <c r="J76"/>
  <c r="BI534"/>
  <c r="BH534"/>
  <c r="BG534"/>
  <c r="BE534"/>
  <c r="T534"/>
  <c r="T533"/>
  <c r="R534"/>
  <c r="R533"/>
  <c r="P534"/>
  <c r="P533"/>
  <c r="BK534"/>
  <c r="BK533"/>
  <c r="J533"/>
  <c r="J534"/>
  <c r="BF534"/>
  <c r="J75"/>
  <c r="BI529"/>
  <c r="BH529"/>
  <c r="BG529"/>
  <c r="BE529"/>
  <c r="T529"/>
  <c r="R529"/>
  <c r="P529"/>
  <c r="BK529"/>
  <c r="J529"/>
  <c r="BF529"/>
  <c r="BI527"/>
  <c r="BH527"/>
  <c r="BG527"/>
  <c r="BE527"/>
  <c r="T527"/>
  <c r="R527"/>
  <c r="P527"/>
  <c r="BK527"/>
  <c r="J527"/>
  <c r="BF527"/>
  <c r="BI525"/>
  <c r="BH525"/>
  <c r="BG525"/>
  <c r="BE525"/>
  <c r="T525"/>
  <c r="R525"/>
  <c r="P525"/>
  <c r="BK525"/>
  <c r="J525"/>
  <c r="BF525"/>
  <c r="BI519"/>
  <c r="BH519"/>
  <c r="BG519"/>
  <c r="BE519"/>
  <c r="T519"/>
  <c r="R519"/>
  <c r="P519"/>
  <c r="BK519"/>
  <c r="J519"/>
  <c r="BF519"/>
  <c r="BI513"/>
  <c r="BH513"/>
  <c r="BG513"/>
  <c r="BE513"/>
  <c r="T513"/>
  <c r="T512"/>
  <c r="R513"/>
  <c r="R512"/>
  <c r="P513"/>
  <c r="P512"/>
  <c r="BK513"/>
  <c r="BK512"/>
  <c r="J512"/>
  <c r="J513"/>
  <c r="BF513"/>
  <c r="J74"/>
  <c r="BI507"/>
  <c r="BH507"/>
  <c r="BG507"/>
  <c r="BE507"/>
  <c r="T507"/>
  <c r="R507"/>
  <c r="P507"/>
  <c r="BK507"/>
  <c r="J507"/>
  <c r="BF507"/>
  <c r="BI501"/>
  <c r="BH501"/>
  <c r="BG501"/>
  <c r="BE501"/>
  <c r="T501"/>
  <c r="R501"/>
  <c r="P501"/>
  <c r="BK501"/>
  <c r="J501"/>
  <c r="BF501"/>
  <c r="BI493"/>
  <c r="BH493"/>
  <c r="BG493"/>
  <c r="BE493"/>
  <c r="T493"/>
  <c r="R493"/>
  <c r="P493"/>
  <c r="BK493"/>
  <c r="J493"/>
  <c r="BF493"/>
  <c r="BI488"/>
  <c r="BH488"/>
  <c r="BG488"/>
  <c r="BE488"/>
  <c r="T488"/>
  <c r="R488"/>
  <c r="P488"/>
  <c r="BK488"/>
  <c r="J488"/>
  <c r="BF488"/>
  <c r="BI482"/>
  <c r="BH482"/>
  <c r="BG482"/>
  <c r="BE482"/>
  <c r="T482"/>
  <c r="R482"/>
  <c r="P482"/>
  <c r="BK482"/>
  <c r="J482"/>
  <c r="BF482"/>
  <c r="BI476"/>
  <c r="BH476"/>
  <c r="BG476"/>
  <c r="BE476"/>
  <c r="T476"/>
  <c r="R476"/>
  <c r="P476"/>
  <c r="BK476"/>
  <c r="J476"/>
  <c r="BF476"/>
  <c r="BI470"/>
  <c r="BH470"/>
  <c r="BG470"/>
  <c r="BE470"/>
  <c r="T470"/>
  <c r="R470"/>
  <c r="P470"/>
  <c r="BK470"/>
  <c r="J470"/>
  <c r="BF470"/>
  <c r="BI464"/>
  <c r="BH464"/>
  <c r="BG464"/>
  <c r="BE464"/>
  <c r="T464"/>
  <c r="R464"/>
  <c r="P464"/>
  <c r="BK464"/>
  <c r="J464"/>
  <c r="BF464"/>
  <c r="BI457"/>
  <c r="BH457"/>
  <c r="BG457"/>
  <c r="BE457"/>
  <c r="T457"/>
  <c r="R457"/>
  <c r="P457"/>
  <c r="BK457"/>
  <c r="J457"/>
  <c r="BF457"/>
  <c r="BI451"/>
  <c r="BH451"/>
  <c r="BG451"/>
  <c r="BE451"/>
  <c r="T451"/>
  <c r="R451"/>
  <c r="P451"/>
  <c r="BK451"/>
  <c r="J451"/>
  <c r="BF451"/>
  <c r="BI445"/>
  <c r="BH445"/>
  <c r="BG445"/>
  <c r="BE445"/>
  <c r="T445"/>
  <c r="R445"/>
  <c r="P445"/>
  <c r="BK445"/>
  <c r="J445"/>
  <c r="BF445"/>
  <c r="BI439"/>
  <c r="BH439"/>
  <c r="BG439"/>
  <c r="BE439"/>
  <c r="T439"/>
  <c r="R439"/>
  <c r="P439"/>
  <c r="BK439"/>
  <c r="J439"/>
  <c r="BF439"/>
  <c r="BI416"/>
  <c r="BH416"/>
  <c r="BG416"/>
  <c r="BE416"/>
  <c r="T416"/>
  <c r="T415"/>
  <c r="R416"/>
  <c r="R415"/>
  <c r="P416"/>
  <c r="P415"/>
  <c r="BK416"/>
  <c r="BK415"/>
  <c r="J415"/>
  <c r="J416"/>
  <c r="BF416"/>
  <c r="J73"/>
  <c r="BI409"/>
  <c r="BH409"/>
  <c r="BG409"/>
  <c r="BE409"/>
  <c r="T409"/>
  <c r="T408"/>
  <c r="R409"/>
  <c r="R408"/>
  <c r="P409"/>
  <c r="P408"/>
  <c r="BK409"/>
  <c r="BK408"/>
  <c r="J408"/>
  <c r="J409"/>
  <c r="BF409"/>
  <c r="J72"/>
  <c r="BI389"/>
  <c r="BH389"/>
  <c r="BG389"/>
  <c r="BE389"/>
  <c r="T389"/>
  <c r="R389"/>
  <c r="P389"/>
  <c r="BK389"/>
  <c r="J389"/>
  <c r="BF389"/>
  <c r="BI383"/>
  <c r="BH383"/>
  <c r="BG383"/>
  <c r="BE383"/>
  <c r="T383"/>
  <c r="R383"/>
  <c r="P383"/>
  <c r="BK383"/>
  <c r="J383"/>
  <c r="BF383"/>
  <c r="BI377"/>
  <c r="BH377"/>
  <c r="BG377"/>
  <c r="BE377"/>
  <c r="T377"/>
  <c r="R377"/>
  <c r="P377"/>
  <c r="BK377"/>
  <c r="J377"/>
  <c r="BF377"/>
  <c r="BI364"/>
  <c r="BH364"/>
  <c r="BG364"/>
  <c r="BE364"/>
  <c r="T364"/>
  <c r="R364"/>
  <c r="P364"/>
  <c r="BK364"/>
  <c r="J364"/>
  <c r="BF364"/>
  <c r="BI358"/>
  <c r="BH358"/>
  <c r="BG358"/>
  <c r="BE358"/>
  <c r="T358"/>
  <c r="R358"/>
  <c r="P358"/>
  <c r="BK358"/>
  <c r="J358"/>
  <c r="BF358"/>
  <c r="BI349"/>
  <c r="BH349"/>
  <c r="BG349"/>
  <c r="BE349"/>
  <c r="T349"/>
  <c r="R349"/>
  <c r="P349"/>
  <c r="BK349"/>
  <c r="J349"/>
  <c r="BF349"/>
  <c r="BI343"/>
  <c r="BH343"/>
  <c r="BG343"/>
  <c r="BE343"/>
  <c r="T343"/>
  <c r="R343"/>
  <c r="P343"/>
  <c r="BK343"/>
  <c r="J343"/>
  <c r="BF343"/>
  <c r="BI337"/>
  <c r="BH337"/>
  <c r="BG337"/>
  <c r="BE337"/>
  <c r="T337"/>
  <c r="R337"/>
  <c r="P337"/>
  <c r="BK337"/>
  <c r="J337"/>
  <c r="BF337"/>
  <c r="BI331"/>
  <c r="BH331"/>
  <c r="BG331"/>
  <c r="BE331"/>
  <c r="T331"/>
  <c r="R331"/>
  <c r="P331"/>
  <c r="BK331"/>
  <c r="J331"/>
  <c r="BF331"/>
  <c r="BI325"/>
  <c r="BH325"/>
  <c r="BG325"/>
  <c r="BE325"/>
  <c r="T325"/>
  <c r="R325"/>
  <c r="P325"/>
  <c r="BK325"/>
  <c r="J325"/>
  <c r="BF325"/>
  <c r="BI317"/>
  <c r="BH317"/>
  <c r="BG317"/>
  <c r="BE317"/>
  <c r="T317"/>
  <c r="R317"/>
  <c r="P317"/>
  <c r="BK317"/>
  <c r="J317"/>
  <c r="BF317"/>
  <c r="BI302"/>
  <c r="BH302"/>
  <c r="BG302"/>
  <c r="BE302"/>
  <c r="T302"/>
  <c r="R302"/>
  <c r="P302"/>
  <c r="BK302"/>
  <c r="J302"/>
  <c r="BF302"/>
  <c r="BI296"/>
  <c r="BH296"/>
  <c r="BG296"/>
  <c r="BE296"/>
  <c r="T296"/>
  <c r="R296"/>
  <c r="P296"/>
  <c r="BK296"/>
  <c r="J296"/>
  <c r="BF296"/>
  <c r="BI290"/>
  <c r="BH290"/>
  <c r="BG290"/>
  <c r="BE290"/>
  <c r="T290"/>
  <c r="R290"/>
  <c r="P290"/>
  <c r="BK290"/>
  <c r="J290"/>
  <c r="BF290"/>
  <c r="BI282"/>
  <c r="BH282"/>
  <c r="BG282"/>
  <c r="BE282"/>
  <c r="T282"/>
  <c r="R282"/>
  <c r="P282"/>
  <c r="BK282"/>
  <c r="J282"/>
  <c r="BF282"/>
  <c r="BI276"/>
  <c r="BH276"/>
  <c r="BG276"/>
  <c r="BE276"/>
  <c r="T276"/>
  <c r="R276"/>
  <c r="P276"/>
  <c r="BK276"/>
  <c r="J276"/>
  <c r="BF276"/>
  <c r="BI270"/>
  <c r="BH270"/>
  <c r="BG270"/>
  <c r="BE270"/>
  <c r="T270"/>
  <c r="R270"/>
  <c r="P270"/>
  <c r="BK270"/>
  <c r="J270"/>
  <c r="BF270"/>
  <c r="BI264"/>
  <c r="BH264"/>
  <c r="BG264"/>
  <c r="BE264"/>
  <c r="T264"/>
  <c r="R264"/>
  <c r="P264"/>
  <c r="BK264"/>
  <c r="J264"/>
  <c r="BF264"/>
  <c r="BI258"/>
  <c r="BH258"/>
  <c r="BG258"/>
  <c r="BE258"/>
  <c r="T258"/>
  <c r="T257"/>
  <c r="R258"/>
  <c r="R257"/>
  <c r="P258"/>
  <c r="P257"/>
  <c r="BK258"/>
  <c r="BK257"/>
  <c r="J257"/>
  <c r="J258"/>
  <c r="BF258"/>
  <c r="J71"/>
  <c r="BI252"/>
  <c r="BH252"/>
  <c r="BG252"/>
  <c r="BE252"/>
  <c r="T252"/>
  <c r="R252"/>
  <c r="P252"/>
  <c r="BK252"/>
  <c r="J252"/>
  <c r="BF252"/>
  <c r="BI250"/>
  <c r="BH250"/>
  <c r="BG250"/>
  <c r="BE250"/>
  <c r="T250"/>
  <c r="T249"/>
  <c r="R250"/>
  <c r="R249"/>
  <c r="P250"/>
  <c r="P249"/>
  <c r="BK250"/>
  <c r="BK249"/>
  <c r="J249"/>
  <c r="J250"/>
  <c r="BF250"/>
  <c r="J70"/>
  <c r="BI243"/>
  <c r="BH243"/>
  <c r="BG243"/>
  <c r="BE243"/>
  <c r="T243"/>
  <c r="T242"/>
  <c r="R243"/>
  <c r="R242"/>
  <c r="P243"/>
  <c r="P242"/>
  <c r="BK243"/>
  <c r="BK242"/>
  <c r="J242"/>
  <c r="J243"/>
  <c r="BF243"/>
  <c r="J69"/>
  <c r="BI236"/>
  <c r="BH236"/>
  <c r="BG236"/>
  <c r="BE236"/>
  <c r="T236"/>
  <c r="R236"/>
  <c r="P236"/>
  <c r="BK236"/>
  <c r="J236"/>
  <c r="BF236"/>
  <c r="BI234"/>
  <c r="BH234"/>
  <c r="BG234"/>
  <c r="BE234"/>
  <c r="T234"/>
  <c r="T233"/>
  <c r="T232"/>
  <c r="R234"/>
  <c r="R233"/>
  <c r="R232"/>
  <c r="P234"/>
  <c r="P233"/>
  <c r="P232"/>
  <c r="BK234"/>
  <c r="BK233"/>
  <c r="J233"/>
  <c r="BK232"/>
  <c r="J232"/>
  <c r="J234"/>
  <c r="BF234"/>
  <c r="J68"/>
  <c r="J67"/>
  <c r="BI230"/>
  <c r="BH230"/>
  <c r="BG230"/>
  <c r="BE230"/>
  <c r="T230"/>
  <c r="T229"/>
  <c r="R230"/>
  <c r="R229"/>
  <c r="P230"/>
  <c r="P229"/>
  <c r="BK230"/>
  <c r="BK229"/>
  <c r="J229"/>
  <c r="J230"/>
  <c r="BF230"/>
  <c r="J66"/>
  <c r="BI225"/>
  <c r="BH225"/>
  <c r="BG225"/>
  <c r="BE225"/>
  <c r="T225"/>
  <c r="R225"/>
  <c r="P225"/>
  <c r="BK225"/>
  <c r="J225"/>
  <c r="BF225"/>
  <c r="BI220"/>
  <c r="BH220"/>
  <c r="BG220"/>
  <c r="BE220"/>
  <c r="T220"/>
  <c r="R220"/>
  <c r="P220"/>
  <c r="BK220"/>
  <c r="J220"/>
  <c r="BF220"/>
  <c r="BI213"/>
  <c r="BH213"/>
  <c r="BG213"/>
  <c r="BE213"/>
  <c r="T213"/>
  <c r="R213"/>
  <c r="P213"/>
  <c r="BK213"/>
  <c r="J213"/>
  <c r="BF213"/>
  <c r="BI208"/>
  <c r="BH208"/>
  <c r="BG208"/>
  <c r="BE208"/>
  <c r="T208"/>
  <c r="R208"/>
  <c r="P208"/>
  <c r="BK208"/>
  <c r="J208"/>
  <c r="BF208"/>
  <c r="BI203"/>
  <c r="BH203"/>
  <c r="BG203"/>
  <c r="BE203"/>
  <c r="T203"/>
  <c r="R203"/>
  <c r="P203"/>
  <c r="BK203"/>
  <c r="J203"/>
  <c r="BF203"/>
  <c r="BI198"/>
  <c r="BH198"/>
  <c r="BG198"/>
  <c r="BE198"/>
  <c r="T198"/>
  <c r="R198"/>
  <c r="P198"/>
  <c r="BK198"/>
  <c r="J198"/>
  <c r="BF198"/>
  <c r="BI186"/>
  <c r="BH186"/>
  <c r="BG186"/>
  <c r="BE186"/>
  <c r="T186"/>
  <c r="R186"/>
  <c r="P186"/>
  <c r="BK186"/>
  <c r="J186"/>
  <c r="BF186"/>
  <c r="BI184"/>
  <c r="BH184"/>
  <c r="BG184"/>
  <c r="BE184"/>
  <c r="T184"/>
  <c r="R184"/>
  <c r="P184"/>
  <c r="BK184"/>
  <c r="J184"/>
  <c r="BF184"/>
  <c r="BI180"/>
  <c r="BH180"/>
  <c r="BG180"/>
  <c r="BE180"/>
  <c r="T180"/>
  <c r="R180"/>
  <c r="P180"/>
  <c r="BK180"/>
  <c r="J180"/>
  <c r="BF180"/>
  <c r="BI178"/>
  <c r="BH178"/>
  <c r="BG178"/>
  <c r="BE178"/>
  <c r="T178"/>
  <c r="T177"/>
  <c r="R178"/>
  <c r="R177"/>
  <c r="P178"/>
  <c r="P177"/>
  <c r="BK178"/>
  <c r="BK177"/>
  <c r="J177"/>
  <c r="J178"/>
  <c r="BF178"/>
  <c r="J65"/>
  <c r="BI169"/>
  <c r="BH169"/>
  <c r="BG169"/>
  <c r="BE169"/>
  <c r="T169"/>
  <c r="R169"/>
  <c r="P169"/>
  <c r="BK169"/>
  <c r="J169"/>
  <c r="BF169"/>
  <c r="BI161"/>
  <c r="BH161"/>
  <c r="BG161"/>
  <c r="BE161"/>
  <c r="T161"/>
  <c r="R161"/>
  <c r="P161"/>
  <c r="BK161"/>
  <c r="J161"/>
  <c r="BF161"/>
  <c r="BI153"/>
  <c r="BH153"/>
  <c r="BG153"/>
  <c r="BE153"/>
  <c r="T153"/>
  <c r="R153"/>
  <c r="P153"/>
  <c r="BK153"/>
  <c r="J153"/>
  <c r="BF153"/>
  <c r="BI147"/>
  <c r="BH147"/>
  <c r="BG147"/>
  <c r="BE147"/>
  <c r="T147"/>
  <c r="R147"/>
  <c r="P147"/>
  <c r="BK147"/>
  <c r="J147"/>
  <c r="BF147"/>
  <c r="BI141"/>
  <c r="BH141"/>
  <c r="BG141"/>
  <c r="BE141"/>
  <c r="T141"/>
  <c r="R141"/>
  <c r="P141"/>
  <c r="BK141"/>
  <c r="J141"/>
  <c r="BF141"/>
  <c r="BI139"/>
  <c r="BH139"/>
  <c r="BG139"/>
  <c r="BE139"/>
  <c r="T139"/>
  <c r="R139"/>
  <c r="P139"/>
  <c r="BK139"/>
  <c r="J139"/>
  <c r="BF139"/>
  <c r="BI137"/>
  <c r="BH137"/>
  <c r="BG137"/>
  <c r="BE137"/>
  <c r="T137"/>
  <c r="R137"/>
  <c r="P137"/>
  <c r="BK137"/>
  <c r="J137"/>
  <c r="BF137"/>
  <c r="BI135"/>
  <c r="BH135"/>
  <c r="BG135"/>
  <c r="BE135"/>
  <c r="T135"/>
  <c r="R135"/>
  <c r="P135"/>
  <c r="BK135"/>
  <c r="J135"/>
  <c r="BF135"/>
  <c r="BI133"/>
  <c r="BH133"/>
  <c r="BG133"/>
  <c r="BE133"/>
  <c r="T133"/>
  <c r="R133"/>
  <c r="P133"/>
  <c r="BK133"/>
  <c r="J133"/>
  <c r="BF133"/>
  <c r="BI123"/>
  <c r="BH123"/>
  <c r="BG123"/>
  <c r="BE123"/>
  <c r="T123"/>
  <c r="T122"/>
  <c r="R123"/>
  <c r="R122"/>
  <c r="P123"/>
  <c r="P122"/>
  <c r="BK123"/>
  <c r="BK122"/>
  <c r="J122"/>
  <c r="J123"/>
  <c r="BF123"/>
  <c r="J64"/>
  <c r="BI115"/>
  <c r="BH115"/>
  <c r="BG115"/>
  <c r="BE115"/>
  <c r="T115"/>
  <c r="R115"/>
  <c r="P115"/>
  <c r="BK115"/>
  <c r="J115"/>
  <c r="BF115"/>
  <c r="BI110"/>
  <c r="BH110"/>
  <c r="BG110"/>
  <c r="BE110"/>
  <c r="T110"/>
  <c r="T109"/>
  <c r="R110"/>
  <c r="R109"/>
  <c r="P110"/>
  <c r="P109"/>
  <c r="BK110"/>
  <c r="BK109"/>
  <c r="J109"/>
  <c r="J110"/>
  <c r="BF110"/>
  <c r="J63"/>
  <c r="BI101"/>
  <c r="F36"/>
  <c i="1" r="BD55"/>
  <c i="3" r="BH101"/>
  <c r="F35"/>
  <c i="1" r="BC55"/>
  <c i="3" r="BG101"/>
  <c r="F34"/>
  <c i="1" r="BB55"/>
  <c i="3" r="BE101"/>
  <c r="J32"/>
  <c i="1" r="AV55"/>
  <c i="3" r="F32"/>
  <c i="1" r="AZ55"/>
  <c i="3" r="T101"/>
  <c r="T100"/>
  <c r="T99"/>
  <c r="T98"/>
  <c r="R101"/>
  <c r="R100"/>
  <c r="R99"/>
  <c r="R98"/>
  <c r="P101"/>
  <c r="P100"/>
  <c r="P99"/>
  <c r="P98"/>
  <c i="1" r="AU55"/>
  <c i="3" r="BK101"/>
  <c r="BK100"/>
  <c r="J100"/>
  <c r="BK99"/>
  <c r="J99"/>
  <c r="BK98"/>
  <c r="J98"/>
  <c r="J60"/>
  <c r="J29"/>
  <c i="1" r="AG55"/>
  <c i="3" r="J101"/>
  <c r="BF101"/>
  <c r="J33"/>
  <c i="1" r="AW55"/>
  <c i="3" r="F33"/>
  <c i="1" r="BA55"/>
  <c i="3" r="J62"/>
  <c r="J61"/>
  <c r="J94"/>
  <c r="F94"/>
  <c r="F92"/>
  <c r="E90"/>
  <c r="J55"/>
  <c r="F55"/>
  <c r="F53"/>
  <c r="E51"/>
  <c r="J38"/>
  <c r="J20"/>
  <c r="E20"/>
  <c r="F95"/>
  <c r="F56"/>
  <c r="J19"/>
  <c r="J14"/>
  <c r="J92"/>
  <c r="J53"/>
  <c r="E7"/>
  <c r="E86"/>
  <c r="E47"/>
  <c i="1" r="AY53"/>
  <c r="AX53"/>
  <c i="2" r="BI108"/>
  <c r="BH108"/>
  <c r="BG108"/>
  <c r="BE108"/>
  <c r="T108"/>
  <c r="R108"/>
  <c r="P108"/>
  <c r="BK108"/>
  <c r="J108"/>
  <c r="BF108"/>
  <c r="BI106"/>
  <c r="BH106"/>
  <c r="BG106"/>
  <c r="BE106"/>
  <c r="T106"/>
  <c r="R106"/>
  <c r="P106"/>
  <c r="BK106"/>
  <c r="J106"/>
  <c r="BF106"/>
  <c r="BI104"/>
  <c r="BH104"/>
  <c r="BG104"/>
  <c r="BE104"/>
  <c r="T104"/>
  <c r="R104"/>
  <c r="P104"/>
  <c r="BK104"/>
  <c r="J104"/>
  <c r="BF104"/>
  <c r="BI103"/>
  <c r="BH103"/>
  <c r="BG103"/>
  <c r="BE103"/>
  <c r="T103"/>
  <c r="R103"/>
  <c r="P103"/>
  <c r="BK103"/>
  <c r="J103"/>
  <c r="BF103"/>
  <c r="BI101"/>
  <c r="BH101"/>
  <c r="BG101"/>
  <c r="BE101"/>
  <c r="T101"/>
  <c r="R101"/>
  <c r="P101"/>
  <c r="BK101"/>
  <c r="J101"/>
  <c r="BF101"/>
  <c r="BI99"/>
  <c r="BH99"/>
  <c r="BG99"/>
  <c r="BE99"/>
  <c r="T99"/>
  <c r="R99"/>
  <c r="P99"/>
  <c r="BK99"/>
  <c r="J99"/>
  <c r="BF99"/>
  <c r="BI97"/>
  <c r="BH97"/>
  <c r="BG97"/>
  <c r="BE97"/>
  <c r="T97"/>
  <c r="R97"/>
  <c r="P97"/>
  <c r="BK97"/>
  <c r="J97"/>
  <c r="BF97"/>
  <c r="BI95"/>
  <c r="BH95"/>
  <c r="BG95"/>
  <c r="BE95"/>
  <c r="T95"/>
  <c r="R95"/>
  <c r="P95"/>
  <c r="BK95"/>
  <c r="J95"/>
  <c r="BF95"/>
  <c r="BI93"/>
  <c r="BH93"/>
  <c r="BG93"/>
  <c r="BE93"/>
  <c r="T93"/>
  <c r="R93"/>
  <c r="P93"/>
  <c r="BK93"/>
  <c r="J93"/>
  <c r="BF93"/>
  <c r="BI91"/>
  <c r="BH91"/>
  <c r="BG91"/>
  <c r="BE91"/>
  <c r="T91"/>
  <c r="R91"/>
  <c r="P91"/>
  <c r="BK91"/>
  <c r="J91"/>
  <c r="BF91"/>
  <c r="BI89"/>
  <c r="BH89"/>
  <c r="BG89"/>
  <c r="BE89"/>
  <c r="T89"/>
  <c r="R89"/>
  <c r="P89"/>
  <c r="BK89"/>
  <c r="J89"/>
  <c r="BF89"/>
  <c r="BI87"/>
  <c r="F36"/>
  <c i="1" r="BD53"/>
  <c i="2" r="BH87"/>
  <c r="F35"/>
  <c i="1" r="BC53"/>
  <c i="2" r="BG87"/>
  <c r="F34"/>
  <c i="1" r="BB53"/>
  <c i="2" r="BE87"/>
  <c r="J32"/>
  <c i="1" r="AV53"/>
  <c i="2" r="F32"/>
  <c i="1" r="AZ53"/>
  <c i="2" r="T87"/>
  <c r="T86"/>
  <c r="T85"/>
  <c r="T84"/>
  <c r="R87"/>
  <c r="R86"/>
  <c r="R85"/>
  <c r="R84"/>
  <c r="P87"/>
  <c r="P86"/>
  <c r="P85"/>
  <c r="P84"/>
  <c i="1" r="AU53"/>
  <c i="2" r="BK87"/>
  <c r="BK86"/>
  <c r="J86"/>
  <c r="BK85"/>
  <c r="J85"/>
  <c r="BK84"/>
  <c r="J84"/>
  <c r="J60"/>
  <c r="J29"/>
  <c i="1" r="AG53"/>
  <c i="2" r="J87"/>
  <c r="BF87"/>
  <c r="J33"/>
  <c i="1" r="AW53"/>
  <c i="2" r="F33"/>
  <c i="1" r="BA53"/>
  <c i="2" r="J62"/>
  <c r="J61"/>
  <c r="J80"/>
  <c r="F80"/>
  <c r="F78"/>
  <c r="E76"/>
  <c r="J55"/>
  <c r="F55"/>
  <c r="F53"/>
  <c r="E51"/>
  <c r="J38"/>
  <c r="J20"/>
  <c r="E20"/>
  <c r="F81"/>
  <c r="F56"/>
  <c r="J19"/>
  <c r="J14"/>
  <c r="J78"/>
  <c r="J53"/>
  <c r="E7"/>
  <c r="E72"/>
  <c r="E47"/>
  <c i="1" r="BD54"/>
  <c r="BC54"/>
  <c r="BB54"/>
  <c r="BA54"/>
  <c r="AZ54"/>
  <c r="AY54"/>
  <c r="AX54"/>
  <c r="AW54"/>
  <c r="AV54"/>
  <c r="AU54"/>
  <c r="AT54"/>
  <c r="AS54"/>
  <c r="AG54"/>
  <c r="BD52"/>
  <c r="BC52"/>
  <c r="BB52"/>
  <c r="BA52"/>
  <c r="AZ52"/>
  <c r="AY52"/>
  <c r="AX52"/>
  <c r="AW52"/>
  <c r="AV52"/>
  <c r="AU52"/>
  <c r="AT52"/>
  <c r="AS52"/>
  <c r="AG52"/>
  <c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9"/>
  <c r="AN59"/>
  <c r="AT58"/>
  <c r="AN58"/>
  <c r="AT57"/>
  <c r="AN57"/>
  <c r="AT56"/>
  <c r="AN56"/>
  <c r="AT55"/>
  <c r="AN55"/>
  <c r="AN54"/>
  <c r="AT53"/>
  <c r="AN53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<sst xmlns="http://schemas.openxmlformats.org/spreadsheetml/2006/main">
  <si>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</si>
  <si>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</si>
  <si>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</si>
  <si>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</si>
  <si>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</si>
  <si>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</si>
  <si>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</si>
  <si>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{aaef2b99-02da-4370-b70e-24703ad22c34}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</si>
  <si>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</si>
  <si>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</si>
  <si>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</si>
  <si>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</si>
  <si>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</si>
  <si>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</si>
  <si>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</si>
  <si>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</si>
  <si>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</si>
  <si>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18-006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</si>
  <si>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</si>
  <si>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</si>
  <si>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Domov Kopretina Černovice – oprava střechy nad severním křídlem</t>
  </si>
  <si>
    <t>KSO:</t>
  </si>
  <si>
    <t>8019319</t>
  </si>
  <si>
    <t>CC-CZ:</t>
  </si>
  <si>
    <t>Místo:</t>
  </si>
  <si>
    <t>Černovice, areál Domova Černovice</t>
  </si>
  <si>
    <t>Datum:</t>
  </si>
  <si>
    <t>10. 5. 2018</t>
  </si>
  <si>
    <t>Zadavatel:</t>
  </si>
  <si>
    <t>IČ:</t>
  </si>
  <si>
    <t>70890749</t>
  </si>
  <si>
    <t>Kraj Vysočina</t>
  </si>
  <si>
    <t>DIČ:</t>
  </si>
  <si>
    <t>CZ70890749</t>
  </si>
  <si>
    <t>Uchazeč:</t>
  </si>
  <si>
    <t>Vyplň údaj</t>
  </si>
  <si>
    <t>Projektant:</t>
  </si>
  <si>
    <t>28094026</t>
  </si>
  <si>
    <t>PROJEKT CENTRUM NOVA s.r.o.</t>
  </si>
  <si>
    <t>CZ28094026</t>
  </si>
  <si>
    <t>True</t>
  </si>
  <si>
    <t>Poznámka:</t>
  </si>
  <si>
    <t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apod._x000d_
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listy._x000d_
- Kde není výslovně uvedeno, bude pracovní postup a technologie provádění stanovena oprávněnou osobou zhotovitele. _x000d_
- V případě nejasností u některé z položek uváděných v supisu prací, kontaktuje uchazeč zadavatele._x000d_
- Vlastní položky, komplety, soubory a položky s vyšší cenou než dle ceníku jsou stanoveny na základě zkušeností projektanta z období 3 let a odpovídají situaci na trhu._x000d_
- Stavba doloží množství odpadu uloženého na skládce platným vážnými lístky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</si>
  <si>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</si>
  <si>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</si>
  <si>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</si>
  <si>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</si>
  <si>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</si>
  <si>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</si>
  <si>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</si>
  <si>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</si>
  <si>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</si>
  <si>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</si>
  <si>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</si>
  <si>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</si>
  <si>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</si>
  <si>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</si>
  <si>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</si>
  <si>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</si>
  <si>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</si>
  <si>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</si>
  <si>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</si>
  <si>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</si>
  <si>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</si>
  <si>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</si>
  <si>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</si>
  <si>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</si>
  <si>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</si>
  <si>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</si>
  <si>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</si>
  <si>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</si>
  <si>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</si>
  <si>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</si>
  <si>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</si>
  <si>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</si>
  <si>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</si>
  <si>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</si>
  <si>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</si>
  <si>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</si>
  <si>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</si>
  <si>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</si>
  <si>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VRN</t>
  </si>
  <si>
    <t>Vedlejší a ostatní rozpočtové náklady</t>
  </si>
  <si>
    <t>VON</t>
  </si>
  <si>
    <t>1</t>
  </si>
  <si>
    <t>{e3786d88-e16f-48fe-9829-b20f8908a4fc}</t>
  </si>
  <si>
    <t>/</t>
  </si>
  <si>
    <t>Vedlejší a ostatní náklady</t>
  </si>
  <si>
    <t>Soupis</t>
  </si>
  <si>
    <t>2</t>
  </si>
  <si>
    <t>{5c199d73-5eb0-4d76-b738-120191969488}</t>
  </si>
  <si>
    <t>SO-01</t>
  </si>
  <si>
    <t>Oprava střechy severního křídla</t>
  </si>
  <si>
    <t>STA</t>
  </si>
  <si>
    <t>{4499f164-c76a-4313-993e-51942ff36dcd}</t>
  </si>
  <si>
    <t>01-1</t>
  </si>
  <si>
    <t>Bourání</t>
  </si>
  <si>
    <t>{37ba81f2-b239-45cf-a396-aab0910413b4}</t>
  </si>
  <si>
    <t>01-2</t>
  </si>
  <si>
    <t>Architektonicko-stavební řešení</t>
  </si>
  <si>
    <t>{3aef2974-4b03-4ff3-9cfd-a61d5dc3ea81}</t>
  </si>
  <si>
    <t>01-3</t>
  </si>
  <si>
    <t>Zpevněné plochy</t>
  </si>
  <si>
    <t>{984ac288-fdd9-4938-821a-89dc8aa5ade6}</t>
  </si>
  <si>
    <t>01-4</t>
  </si>
  <si>
    <t>Dešťová kanalizace</t>
  </si>
  <si>
    <t>{ebda4448-53c6-479b-b7d7-368871494767}</t>
  </si>
  <si>
    <t>01-5</t>
  </si>
  <si>
    <t>Zařízení silnoproudé elektrotechniky, včetně bleskosvodu</t>
  </si>
  <si>
    <t>{51340e58-84d4-40b6-8ba6-219e0dcb3063}</t>
  </si>
  <si>
    <t>801 93 19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</si>
  <si>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</si>
  <si>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</si>
  <si>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</si>
  <si>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</si>
  <si>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</si>
  <si>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</si>
  <si>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</si>
  <si>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VRN - Vedlejší a ostatní rozpočtové náklady</t>
  </si>
  <si>
    <t>Soupis:</t>
  </si>
  <si>
    <t>VRN - Vedlejší a ostatní náklady</t>
  </si>
  <si>
    <t xml:space="preserve"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Tento soupis prací řeší vedlejší a ostatní náklady dle vyhl. 169/2016Sb. §9 a 10 v tomto jediném společném soupisu pro všechny uváděné stavební a inženýrské objekty v zakázce.</t>
  </si>
  <si>
    <t>REKAPITULACE ČLENĚNÍ SOUPISU PRACÍ</t>
  </si>
  <si>
    <t>Kód dílu - Popis</t>
  </si>
  <si>
    <t>Cena celkem [CZK]</t>
  </si>
  <si>
    <t>Náklady soupisu celkem</t>
  </si>
  <si>
    <t>-1</t>
  </si>
  <si>
    <t>OST - Ostatní</t>
  </si>
  <si>
    <t xml:space="preserve">    O02 - Vedlejší a ostatní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</si>
  <si>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</si>
  <si>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</si>
  <si>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</si>
  <si>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</si>
  <si>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</si>
  <si>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</si>
  <si>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</si>
  <si>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</si>
  <si>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</si>
  <si>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</si>
  <si>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</si>
  <si>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</si>
  <si>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</si>
  <si>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</si>
  <si>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OST</t>
  </si>
  <si>
    <t>Ostatní</t>
  </si>
  <si>
    <t>4</t>
  </si>
  <si>
    <t>ROZPOCET</t>
  </si>
  <si>
    <t>O02</t>
  </si>
  <si>
    <t>K</t>
  </si>
  <si>
    <t>0101</t>
  </si>
  <si>
    <t>Zařízení staveniště, BOZP</t>
  </si>
  <si>
    <t>kpl</t>
  </si>
  <si>
    <t>1394522077</t>
  </si>
  <si>
    <t>PP</t>
  </si>
  <si>
    <t>Veškeré náklady a činnosti související s vybudováním, provozem a likvidací staveniště, včetně zajištění připojení na elektrickou energii, vodu a odvodnění staveniště, provádění každodenního hrubého úklidu staveniště a průběžné likvidace vznikajících odpadů oprávněnou osobou. Čištění a úklid příjezdových a přístupových komunikací.
Standardní prvky BOZP (oplocení staveniště, mobilní oplocení, výstražné značení, přechody výkopů vč. oplocení, zábradlí, atd - vč. jejich dodávky, montáže, údržby a demontáže, resp. likvidace) a povinosti vyplývající z plánu BOZP vč. připomínek příslušných úřadů.</t>
  </si>
  <si>
    <t>002-006</t>
  </si>
  <si>
    <t>Poskytnutí zařízení staveniště (jeho části) pro umožnění činnosti TDS, AD, SÚ, atd. po dobu výstavby.</t>
  </si>
  <si>
    <t>1796506358</t>
  </si>
  <si>
    <t>Poskytnutí krytého, čistého prostoru včetně vybavení pracovním stolem a 4 židlemi (např. stavební buňka - kancelář stavby, místnost v objektu, ...)</t>
  </si>
  <si>
    <t>3</t>
  </si>
  <si>
    <t>0401</t>
  </si>
  <si>
    <t>Projektová dokumentace skutečného provedení</t>
  </si>
  <si>
    <t>-1773495778</t>
  </si>
  <si>
    <t>Projektová dokumentace skutečného provedení 3x tištěně a 1x elektronicky na CD</t>
  </si>
  <si>
    <t>0505</t>
  </si>
  <si>
    <t>Kompletace dokladové části stavby k předání, převzetí a kolaudaci díla</t>
  </si>
  <si>
    <t>1047780156</t>
  </si>
  <si>
    <t xml:space="preserve">Doklady o vlastnostech materiálů, o provedených zkouškách a měření, o výchozích kontrolách provozuschopnosti,  o zaškolení obsluhy, revizní zprávy-bez závad, doklady o oprávnění k provádění prací, doklady o likvidaci odpadů, návody k obsluze, kopie záručních listů   - 3x tištěně a 1x  na CD nosiči</t>
  </si>
  <si>
    <t>5</t>
  </si>
  <si>
    <t>0601</t>
  </si>
  <si>
    <t>Zpracování a předložení harmonogramů před podpisem smlouvy.</t>
  </si>
  <si>
    <t>1477048399</t>
  </si>
  <si>
    <t xml:space="preserve">Náklady na vyhotovení a předložení finančního a časového harmonogramu prací a plnění před podpisem smlouvy. </t>
  </si>
  <si>
    <t>6</t>
  </si>
  <si>
    <t>0603</t>
  </si>
  <si>
    <t>Náklady spojené prováděním stavby uvnitř stávajícího objektu za provozu</t>
  </si>
  <si>
    <t>1269493650</t>
  </si>
  <si>
    <t xml:space="preserve">Náklady spojené s prováděním stavby uvnitř stávajícícho objektu za stávajícícho provozu objektu vč. technologií. Omezení vlivu stavby - zakrytí konstrukcí a technologií (prach, hluk, klimatickým podmínkám), zajištění konstrukcí a technologií proti poškození. Náklady na pravidelný úklid objektu, omezení manipulačních a stavebních ploch, další související omezující vlivy.                                                                                                                             </t>
  </si>
  <si>
    <t>7</t>
  </si>
  <si>
    <t>002-303</t>
  </si>
  <si>
    <t>Náklady spojené s prováděním stavby v blízkosti stávajících objektů a technologie</t>
  </si>
  <si>
    <t>-1943571361</t>
  </si>
  <si>
    <t xml:space="preserve">Náklady spojené s prováděním stavby v blízkosti stávajících objektů (provozů), technologií a zeleně. Omezení vlivu stavby na sousední objekty a stávající technologie - zakrytí konstrukcí a technologií (prach, hluk, omezení prašnosti v době bouracích prací a přesunu sutě), zajištění přístupu a příjezdu do sousedních objektů, zajištění konstrukcí a technologií proti poškození.                                                                                                                  </t>
  </si>
  <si>
    <t>8</t>
  </si>
  <si>
    <t>002-008</t>
  </si>
  <si>
    <t>Náklady vyplívající z požadavků DOSS a správců inženýrských sítí.</t>
  </si>
  <si>
    <t>-1685183521</t>
  </si>
  <si>
    <t xml:space="preserve">Veškeré náklady vyplívající se zajištění plnění požadavků DOSS a správců inženýrských sítí (objednání vytýčení inženýrských sítí, komunikace se správci in. sítí a DOSS dle jejich vyjádření a rozhodnutí - viz. dokladová část, .....). 
O veškerých úkonech zhotovitele směrem k DOSS a správců inženýrských sítí, bude zhotovitelem informován TDI, TDS a investor. </t>
  </si>
  <si>
    <t>9</t>
  </si>
  <si>
    <t>002-101</t>
  </si>
  <si>
    <t xml:space="preserve">Vytýčení stávajících inženýrských sítí, geodetická činnost během výstavby </t>
  </si>
  <si>
    <t>-47612484</t>
  </si>
  <si>
    <t>10</t>
  </si>
  <si>
    <t>0103</t>
  </si>
  <si>
    <t>Publicita akce a propagace zadavatele</t>
  </si>
  <si>
    <t>1507632748</t>
  </si>
  <si>
    <t xml:space="preserve">Náklady na zhotovení a osazení informačního panelu s údaji :
1) Logo Kraje Vysočina
2) Prohlášení: „STAVÍME PRO VÁS“
3) Název akce
4) Investor: „Kraj Vysočina, Žižkova 57/1882, 587 33 Jihlava“
5) Generální dodavatel
6) Projektant
7) Stavbyvedoucí
8) Technický dozor
10) Koordinátor BOZP
11) Termín realizace stavby
o rozměrech 5,1 x 2,40 m včetně nákladů na jeho údržbu po dobu trvání stavby.
Informační panel (grafický potisk na plachtu s oky) bude osazen na dočasnou ocelovou kci, kotvenou do země sloupky.
Grafika dle manuálu Kraje Vysočina. Umístění bude upřesněno při realizaci objednavatelem. </t>
  </si>
  <si>
    <t>11</t>
  </si>
  <si>
    <t>0304</t>
  </si>
  <si>
    <t>Geodetické zaměření řešených objektů po dokončení díla</t>
  </si>
  <si>
    <t>145647676</t>
  </si>
  <si>
    <t>Geodetické zaměření řešených objektů ve 3 tištěných vyhotoveních + 1x elektronicky CD)</t>
  </si>
  <si>
    <t>12</t>
  </si>
  <si>
    <t>0608</t>
  </si>
  <si>
    <t>Zkoušky toxicity jednotlivých druhů odpadů vzniklých na stavbě - výluhem</t>
  </si>
  <si>
    <t>soubor</t>
  </si>
  <si>
    <t>389660918</t>
  </si>
  <si>
    <t>Zkoušky akutní toxicity s naředěním vodním výluhem odpadu dle přílohy č.10 vyhl. 294/2005 Sb. dle tabulky 10.1. a 10.2..</t>
  </si>
  <si>
    <t>SO-01 - Oprava střechy severního křídla</t>
  </si>
  <si>
    <t>01-1 - Bourání</t>
  </si>
  <si>
    <t xml:space="preserve"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Pro sestavení SOUPISU PRACÍ v podrobnostech vymezených vyhl. č. 169/2016Sb. byla použita v převážné míře cenová soustava ÚRS.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Stavba doloží množství odpadu uloženého na skládce platným vážnými lístky - Tato část soupisu prací vychází dle vyhlášky 169/2016 Sb. z následujících grafických a textových částí projektové dokumentace:  A. Průvodní zpráva B. Souhrnná technická zpráva C1. Situační výkres širších vztahů C2. Koordinační situační výkres 1.1.1 Technická zpráva (společná pro části D.1.1 a D.1.2) 1.1.2 Úpravy podkrovních místností – bourání 1.1.3 Půdorys střechy – bourání 1.1.4 Řezy A-A´, B-B´, C-C´, D-D´ – bourání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</si>
  <si>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</si>
  <si>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</si>
  <si>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</si>
  <si>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</si>
  <si>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</si>
  <si>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</si>
  <si>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</si>
  <si>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</si>
  <si>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</si>
  <si>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741 - Elektroinstalace - silnoproud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</si>
  <si>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</si>
  <si>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</si>
  <si>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</si>
  <si>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</si>
  <si>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</si>
  <si>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783 - Dokončovací práce - nátěry</t>
  </si>
  <si>
    <t>HSV</t>
  </si>
  <si>
    <t>Práce a dodávky HSV</t>
  </si>
  <si>
    <t>Svislé a kompletní konstrukce</t>
  </si>
  <si>
    <t>317351105</t>
  </si>
  <si>
    <t>Zřízení bednění říms a žlabových říms v do 6 m vč.podpěrné konstrukce</t>
  </si>
  <si>
    <t>m2</t>
  </si>
  <si>
    <t>CS ÚRS 2018 01</t>
  </si>
  <si>
    <t>99500687</t>
  </si>
  <si>
    <t>Bednění klenbových pásů, říms nebo překladů říms nebo žlabových říms včetně podpěrné konstrukce vzepřené nebo podepřené jakéhokoliv tvaru a délky vyložení při výšce spodní hrany konstrukce do 6 m nad nejblíže nižší podlahou zřízení</t>
  </si>
  <si>
    <t>VV</t>
  </si>
  <si>
    <t>č.1.1.4 - Řezy A-A´, B-B´, C-C´, D-D´ - bourání</t>
  </si>
  <si>
    <t>pozn.13</t>
  </si>
  <si>
    <t>(12,1+7,5+6)*1</t>
  </si>
  <si>
    <t>33,4*1</t>
  </si>
  <si>
    <t>14,25*1</t>
  </si>
  <si>
    <t>Součet</t>
  </si>
  <si>
    <t>Úpravy povrchů, podlahy a osazování výplní</t>
  </si>
  <si>
    <t>619996125</t>
  </si>
  <si>
    <t>Ochrana svislých ploch obedněním včetně pozdějšího odstranění obedněním</t>
  </si>
  <si>
    <t>-666394270</t>
  </si>
  <si>
    <t>Ochrana stavebních konstrukcí a samostatných prvků včetně pozdějšího odstranění obedněním svislých ploch</t>
  </si>
  <si>
    <t>č.1.1.2 - Opravy podkrovních místností - bourání</t>
  </si>
  <si>
    <t>1,2*2,4*8</t>
  </si>
  <si>
    <t>619996135</t>
  </si>
  <si>
    <t>Ochrana konstrukcí nebo samostatných prvků obedněním včetně pozdějšího odstranění obedněním</t>
  </si>
  <si>
    <t>1680851720</t>
  </si>
  <si>
    <t>Ochrana stavebních konstrukcí a samostatných prvků včetně pozdějšího odstranění obedněním samostatných konstrukcí a prvků</t>
  </si>
  <si>
    <t>pozn.3</t>
  </si>
  <si>
    <t>(3+1,5)*2,5</t>
  </si>
  <si>
    <t>(3+1,5)*0,6</t>
  </si>
  <si>
    <t>Ostatní konstrukce a práce, bourání</t>
  </si>
  <si>
    <t>941111131</t>
  </si>
  <si>
    <t>Montáž lešení řadového trubkového lehkého s podlahami zatížení do 200 kg/m2 š do 1,5 m v do 10 m</t>
  </si>
  <si>
    <t>-266286032</t>
  </si>
  <si>
    <t xml:space="preserve">Montáž lešení řadového trubkového lehkého pracovního s podlahami  s provozním zatížením tř. 3 do 200 kg/m2 šířky tř. W12 přes 1,2 do 1,5 m, výšky do 10 m</t>
  </si>
  <si>
    <t>č.1.1.3 - Půdorys střechy - bourání</t>
  </si>
  <si>
    <t>řez dd</t>
  </si>
  <si>
    <t>(12,1+1,5+7,5)*9,5</t>
  </si>
  <si>
    <t>řez BB+AA</t>
  </si>
  <si>
    <t>33,4*7</t>
  </si>
  <si>
    <t>řez BB</t>
  </si>
  <si>
    <t>14,25*9</t>
  </si>
  <si>
    <t>94111123111</t>
  </si>
  <si>
    <t xml:space="preserve">Příplatek k lešení řadovému trubkovému lehkému s podlahami š 1,5 m v 10 m  </t>
  </si>
  <si>
    <t>-1019760508</t>
  </si>
  <si>
    <t xml:space="preserve">Montáž lešení řadového trubkového lehkého pracovního s podlahami  s provozním zatížením tř. 3 do 200 kg/m2 Příplatek za použití lešení k ceně -1131</t>
  </si>
  <si>
    <t>944511111</t>
  </si>
  <si>
    <t>Montáž ochranné sítě z textilie z umělých vláken</t>
  </si>
  <si>
    <t>-2064459624</t>
  </si>
  <si>
    <t xml:space="preserve">Montáž ochranné sítě  zavěšené na konstrukci lešení z textilie z umělých vláken</t>
  </si>
  <si>
    <t>9445112111</t>
  </si>
  <si>
    <t>Příplatek k ochranné síti za použití</t>
  </si>
  <si>
    <t>299014542</t>
  </si>
  <si>
    <t xml:space="preserve">Montáž ochranné sítě  Příplatek za použití sítě k ceně -1111</t>
  </si>
  <si>
    <t>949101111</t>
  </si>
  <si>
    <t>Lešení pomocné pro objekty pozemních staveb s lešeňovou podlahou v do 1,9 m zatížení do 150 kg/m2</t>
  </si>
  <si>
    <t>2075033727</t>
  </si>
  <si>
    <t xml:space="preserve">Lešení pomocné pracovní pro objekty pozemních staveb  pro zatížení do 150 kg/m2, o výšce lešeňové podlahy do 1,9 m</t>
  </si>
  <si>
    <t>964061331</t>
  </si>
  <si>
    <t>Uvolnění zhlaví trámů ze zdiva cihelného průřezu zhlaví do 0,05 m2</t>
  </si>
  <si>
    <t>kus</t>
  </si>
  <si>
    <t>1107965306</t>
  </si>
  <si>
    <t xml:space="preserve">Uvolnění zhlaví trámu při jeho výměně  pro jakoukoliv délku uložení, ze zdiva cihelného, o průřezu zhlaví do 0,05 m2</t>
  </si>
  <si>
    <t>řez CC +DD pozn.6</t>
  </si>
  <si>
    <t>964061341</t>
  </si>
  <si>
    <t>Uvolnění zhlaví trámů ze zdiva cihelného průřezu zhlaví přes 0,05 m2</t>
  </si>
  <si>
    <t>1831159444</t>
  </si>
  <si>
    <t xml:space="preserve">Uvolnění zhlaví trámu při jeho výměně  pro jakoukoliv délku uložení, ze zdiva cihelného, o průřezu zhlaví přes 0,05 m2</t>
  </si>
  <si>
    <t>pozn.7</t>
  </si>
  <si>
    <t>2*7</t>
  </si>
  <si>
    <t>965081113</t>
  </si>
  <si>
    <t>Bourání dlažby z dlaždic půdních plochy přes 1 m2</t>
  </si>
  <si>
    <t>1857646863</t>
  </si>
  <si>
    <t>Bourání podlah z dlaždic bez podkladního lože nebo mazaniny, s jakoukoliv výplní spár půdních, plochy přes 1 m2</t>
  </si>
  <si>
    <t>6,5*1*2</t>
  </si>
  <si>
    <t>řez BB + AA pozn.6</t>
  </si>
  <si>
    <t>7,5*1*7</t>
  </si>
  <si>
    <t>965083131</t>
  </si>
  <si>
    <t>Odstranění násypů pod podlahami mezi trámy tl přes 200 mm</t>
  </si>
  <si>
    <t>m3</t>
  </si>
  <si>
    <t>1038067026</t>
  </si>
  <si>
    <t>Odstranění násypu mezi stropními trámy tl. přes 200 mm jakékoliv plochy</t>
  </si>
  <si>
    <t>6,5*1*0,3*2</t>
  </si>
  <si>
    <t>7,5*1*0,3*7</t>
  </si>
  <si>
    <t>13</t>
  </si>
  <si>
    <t>978015331</t>
  </si>
  <si>
    <t>Otlučení vnější vápenné nebo vápenocementové vnější omítky stupně členitosti 1 a 2 rozsahu do 20%</t>
  </si>
  <si>
    <t>-1446626797</t>
  </si>
  <si>
    <t>Otlučení vápenných nebo vápenocementových omítek vnějších ploch s vyškrabáním spar a s očištěním zdiva stupně členitosti 1 a 2, v rozsahu přes 10 do 20 %</t>
  </si>
  <si>
    <t>997</t>
  </si>
  <si>
    <t>Přesun sutě</t>
  </si>
  <si>
    <t>14</t>
  </si>
  <si>
    <t>997013216</t>
  </si>
  <si>
    <t>Vnitrostaveništní doprava suti a vybouraných hmot pro budovy v do 21 m ručně</t>
  </si>
  <si>
    <t>t</t>
  </si>
  <si>
    <t>99996715</t>
  </si>
  <si>
    <t xml:space="preserve">Vnitrostaveništní doprava suti a vybouraných hmot  vodorovně do 50 m svisle ručně (nošením po schodech) pro budovy a haly výšky přes 18 do 21 m</t>
  </si>
  <si>
    <t>997013501</t>
  </si>
  <si>
    <t>Odvoz suti a vybouraných hmot na skládku nebo meziskládku do 1 km se složením</t>
  </si>
  <si>
    <t>65662281</t>
  </si>
  <si>
    <t xml:space="preserve">Odvoz suti a vybouraných hmot na skládku nebo meziskládku  se složením, na vzdálenost do 1 km</t>
  </si>
  <si>
    <t>80,746*19</t>
  </si>
  <si>
    <t>16</t>
  </si>
  <si>
    <t>997013509</t>
  </si>
  <si>
    <t>Příplatek k odvozu suti a vybouraných hmot na skládku ZKD 1 km přes 1 km</t>
  </si>
  <si>
    <t>1294171470</t>
  </si>
  <si>
    <t xml:space="preserve">Odvoz suti a vybouraných hmot na skládku nebo meziskládku  se složením, na vzdálenost Příplatek k ceně za každý další i započatý 1 km přes 1 km</t>
  </si>
  <si>
    <t>17</t>
  </si>
  <si>
    <t>997013803</t>
  </si>
  <si>
    <t xml:space="preserve">Poplatek za uložení na skládce (skládkovné) stavebního odpadu </t>
  </si>
  <si>
    <t>-2101679340</t>
  </si>
  <si>
    <t xml:space="preserve">Poplatek za uložení stavebního odpadu na skládce (skládkovné) cihelného </t>
  </si>
  <si>
    <t>80,746</t>
  </si>
  <si>
    <t>-0,334</t>
  </si>
  <si>
    <t>-32,982</t>
  </si>
  <si>
    <t>-0,778</t>
  </si>
  <si>
    <t>-5,531</t>
  </si>
  <si>
    <t>-1,148</t>
  </si>
  <si>
    <t>-2,422</t>
  </si>
  <si>
    <t>- od.764 (plech)</t>
  </si>
  <si>
    <t>-6,679</t>
  </si>
  <si>
    <t>18</t>
  </si>
  <si>
    <t>997013804</t>
  </si>
  <si>
    <t xml:space="preserve">Poplatek za uložení na skládce (skládkovné) stavebního odpadu ze skla </t>
  </si>
  <si>
    <t>-1791652273</t>
  </si>
  <si>
    <t xml:space="preserve">Poplatek za uložení stavebního odpadu na skládce (skládkovné) ze skla </t>
  </si>
  <si>
    <t>od.766</t>
  </si>
  <si>
    <t>0,334</t>
  </si>
  <si>
    <t>19</t>
  </si>
  <si>
    <t>997013811</t>
  </si>
  <si>
    <t xml:space="preserve">Poplatek za uložení na skládce (skládkovné) stavebního odpadu dřevěného </t>
  </si>
  <si>
    <t>-876417782</t>
  </si>
  <si>
    <t xml:space="preserve">Poplatek za uložení stavebního odpadu na skládce (skládkovné) dřevěného </t>
  </si>
  <si>
    <t>od.762</t>
  </si>
  <si>
    <t>32,982</t>
  </si>
  <si>
    <t>20</t>
  </si>
  <si>
    <t>997013812</t>
  </si>
  <si>
    <t xml:space="preserve">Poplatek za uložení na skládce (skládkovné) stavebního odpadu na bázi sádry </t>
  </si>
  <si>
    <t>-760948793</t>
  </si>
  <si>
    <t xml:space="preserve">Poplatek za uložení stavebního odpadu na skládce (skládkovné) z materiálů na bázi sádry </t>
  </si>
  <si>
    <t>od.763</t>
  </si>
  <si>
    <t>0,778</t>
  </si>
  <si>
    <t>997013814</t>
  </si>
  <si>
    <t xml:space="preserve">Poplatek za uložení na skládce (skládkovné) stavebního odpadu izolací </t>
  </si>
  <si>
    <t>-374280859</t>
  </si>
  <si>
    <t xml:space="preserve">Poplatek za uložení stavebního odpadu na skládce (skládkovné) z izolačních materiálů </t>
  </si>
  <si>
    <t>od.712</t>
  </si>
  <si>
    <t>5,405</t>
  </si>
  <si>
    <t>od.713</t>
  </si>
  <si>
    <t>0,126</t>
  </si>
  <si>
    <t>22</t>
  </si>
  <si>
    <t>997013821</t>
  </si>
  <si>
    <t xml:space="preserve">Poplatek za uložení na skládce (skládkovné) stavebního odpadu s obsahem azbestu </t>
  </si>
  <si>
    <t>-579988323</t>
  </si>
  <si>
    <t xml:space="preserve">Poplatek za uložení stavebního odpadu na skládce (skládkovné) ze stavebních materiálů obsahujících azbest </t>
  </si>
  <si>
    <t>od.765</t>
  </si>
  <si>
    <t>1,148</t>
  </si>
  <si>
    <t>23</t>
  </si>
  <si>
    <t>997013831</t>
  </si>
  <si>
    <t xml:space="preserve">Poplatek za uložení na skládce (skládkovné) stavebního odpadu směsného </t>
  </si>
  <si>
    <t>-321292192</t>
  </si>
  <si>
    <t xml:space="preserve">Poplatek za uložení stavebního odpadu na skládce (skládkovné) směsného stavebního a demoličního </t>
  </si>
  <si>
    <t>80,746*0,03</t>
  </si>
  <si>
    <t>998</t>
  </si>
  <si>
    <t>Přesun hmot</t>
  </si>
  <si>
    <t>24</t>
  </si>
  <si>
    <t>998018003</t>
  </si>
  <si>
    <t>Přesun hmot ruční pro budovy v do 24 m</t>
  </si>
  <si>
    <t>-1407311607</t>
  </si>
  <si>
    <t xml:space="preserve">Přesun hmot pro budovy občanské výstavby, bydlení, výrobu a služby  ruční - bez užití mechanizace vodorovná dopravní vzdálenost do 100 m pro budovy s jakoukoliv nosnou konstrukcí výšky přes 12 do 24 m</t>
  </si>
  <si>
    <t>PSV</t>
  </si>
  <si>
    <t>Práce a dodávky PSV</t>
  </si>
  <si>
    <t>712</t>
  </si>
  <si>
    <t>Povlakové krytiny</t>
  </si>
  <si>
    <t>25</t>
  </si>
  <si>
    <t>712600831</t>
  </si>
  <si>
    <t>Odstranění povlakové krytiny střech přes 30° jednovrstvé</t>
  </si>
  <si>
    <t>-552862434</t>
  </si>
  <si>
    <t xml:space="preserve">Odstranění ze střech šikmých přes 30° do 45°  krytiny povlakové jednovrstvé</t>
  </si>
  <si>
    <t>26</t>
  </si>
  <si>
    <t>712600861</t>
  </si>
  <si>
    <t>Demontáž sněhového zachytávače na střeše sklonu přes 30°</t>
  </si>
  <si>
    <t>4973247</t>
  </si>
  <si>
    <t xml:space="preserve">Odstranění ze střech šikmých přes 30° do 45°  doplňků sněhové zachytávače</t>
  </si>
  <si>
    <t>50</t>
  </si>
  <si>
    <t>713</t>
  </si>
  <si>
    <t>Izolace tepelné</t>
  </si>
  <si>
    <t>27</t>
  </si>
  <si>
    <t>713151811</t>
  </si>
  <si>
    <t>Odstranění tepelné izolace střech šikmých volně kladené mezi krokve vláknité tl do 100 mm</t>
  </si>
  <si>
    <t>2107040683</t>
  </si>
  <si>
    <t xml:space="preserve">Odstranění tepelné izolace běžných stavebních konstrukcí  z rohoží, pásů, dílců, desek, bloků střech šikmých nebo nadstřešních částí mezi krokve nebo pod krokve volně položených z vláknitých materiálů, tloušťka izolace do 100 mm</t>
  </si>
  <si>
    <t>pozn.4</t>
  </si>
  <si>
    <t>(3,5+2,64+1,9+3,65+2,85+2,05+4,95+3,55)*1,8*2</t>
  </si>
  <si>
    <t>741</t>
  </si>
  <si>
    <t>Elektroinstalace - silnoproud</t>
  </si>
  <si>
    <t>28</t>
  </si>
  <si>
    <t>741421831</t>
  </si>
  <si>
    <t>Demontáž drátu nebo lana svodového vedení D do 8 mm šikmá střecha</t>
  </si>
  <si>
    <t>m</t>
  </si>
  <si>
    <t>1173803323</t>
  </si>
  <si>
    <t>Demontáž hromosvodného vedení bez zachování funkčnosti svodových drátů nebo lan na šikmé střeše, průměru do 8 mm</t>
  </si>
  <si>
    <t>29</t>
  </si>
  <si>
    <t>741421861</t>
  </si>
  <si>
    <t>Demontáž vedení hromosvodné-podpěra svislého vedení šroubovaného</t>
  </si>
  <si>
    <t>361586232</t>
  </si>
  <si>
    <t>Demontáž hromosvodného vedení podpěr svislého vedení šroubovaného</t>
  </si>
  <si>
    <t>JT</t>
  </si>
  <si>
    <t>762</t>
  </si>
  <si>
    <t>Konstrukce tesařské</t>
  </si>
  <si>
    <t>30</t>
  </si>
  <si>
    <t>762331812</t>
  </si>
  <si>
    <t>Demontáž vázaných kcí krovů z hranolů průřezové plochy do 224 cm2</t>
  </si>
  <si>
    <t>66630538</t>
  </si>
  <si>
    <t xml:space="preserve">Demontáž vázaných konstrukcí krovů sklonu do 60°  z hranolů, hranolků, fošen, průřezové plochy přes 120 do 224 cm2</t>
  </si>
  <si>
    <t>spojovací krček</t>
  </si>
  <si>
    <t>3,6*11</t>
  </si>
  <si>
    <t>2,35*11</t>
  </si>
  <si>
    <t>31</t>
  </si>
  <si>
    <t>762331813</t>
  </si>
  <si>
    <t>Demontáž vázaných kcí krovů z hranolů průřezové plochy do 288 cm2</t>
  </si>
  <si>
    <t>-1609827941</t>
  </si>
  <si>
    <t xml:space="preserve">Demontáž vázaných konstrukcí krovů sklonu do 60°  z hranolů, hranolků, fošen, průřezové plochy přes 224 do 288 cm2</t>
  </si>
  <si>
    <t>2,9*11</t>
  </si>
  <si>
    <t>2,5*11</t>
  </si>
  <si>
    <t>32</t>
  </si>
  <si>
    <t>762331814</t>
  </si>
  <si>
    <t>Demontáž vázaných kcí krovů z hranolů průřezové plochy do 450 cm2</t>
  </si>
  <si>
    <t>767876977</t>
  </si>
  <si>
    <t xml:space="preserve">Demontáž vázaných konstrukcí krovů sklonu do 60°  z hranolů, hranolků, fošen, průřezové plochy přes 288 do 450 cm2</t>
  </si>
  <si>
    <t>15,2*2</t>
  </si>
  <si>
    <t>33</t>
  </si>
  <si>
    <t>762331815</t>
  </si>
  <si>
    <t>Demontáž vázaných kcí krovů z hranolů průřezové plochy přes 450 cm2</t>
  </si>
  <si>
    <t>-1678253510</t>
  </si>
  <si>
    <t xml:space="preserve">Demontáž vázaných konstrukcí krovů sklonu do 60°  z hranolů, hranolků, fošen, průřezové plochy přes 450 do 600 cm2</t>
  </si>
  <si>
    <t>0,9*15</t>
  </si>
  <si>
    <t>3,9*3</t>
  </si>
  <si>
    <t>34</t>
  </si>
  <si>
    <t>762331911</t>
  </si>
  <si>
    <t>Vyřezání části střešní vazby průřezové plochy řeziva do 120 cm2 délky do 3 m</t>
  </si>
  <si>
    <t>34000237</t>
  </si>
  <si>
    <t xml:space="preserve">Vázané konstrukce krovů  vyřezání části střešní vazby průřezové plochy řeziva do 120 cm2, délky krovového prvku do 3 m</t>
  </si>
  <si>
    <t>severní věž</t>
  </si>
  <si>
    <t>Na1</t>
  </si>
  <si>
    <t>1,7*25</t>
  </si>
  <si>
    <t>Na2</t>
  </si>
  <si>
    <t>1,4*25</t>
  </si>
  <si>
    <t>35</t>
  </si>
  <si>
    <t>762331912</t>
  </si>
  <si>
    <t>Vyřezání části střešní vazby průřezové plochy řeziva do 120 cm2 délky do 5 m</t>
  </si>
  <si>
    <t>390474355</t>
  </si>
  <si>
    <t xml:space="preserve">Vázané konstrukce krovů  vyřezání části střešní vazby průřezové plochy řeziva do 120 cm2, délky krovového prvku přes 3 do 5 m</t>
  </si>
  <si>
    <t>PR1</t>
  </si>
  <si>
    <t>3,8</t>
  </si>
  <si>
    <t>36</t>
  </si>
  <si>
    <t>762331913</t>
  </si>
  <si>
    <t>Vyřezání části střešní vazby průřezové plochy řeziva do 120 cm2 délky do 8 m</t>
  </si>
  <si>
    <t>-1150536897</t>
  </si>
  <si>
    <t xml:space="preserve">Vázané konstrukce krovů  vyřezání části střešní vazby průřezové plochy řeziva do 120 cm2, délky krovového prvku přes 5 do 8 m</t>
  </si>
  <si>
    <t>PV2</t>
  </si>
  <si>
    <t>5,1*2</t>
  </si>
  <si>
    <t>37</t>
  </si>
  <si>
    <t>762331921</t>
  </si>
  <si>
    <t>Vyřezání části střešní vazby průřezové plochy řeziva do 224 cm2 délky do 3 m</t>
  </si>
  <si>
    <t>1186956047</t>
  </si>
  <si>
    <t xml:space="preserve">Vázané konstrukce krovů  vyřezání části střešní vazby průřezové plochy řeziva přes 120 do 224 cm2, délky vyřezané části krovového prvku do 3 m</t>
  </si>
  <si>
    <t>oddělení č.8</t>
  </si>
  <si>
    <t>K6</t>
  </si>
  <si>
    <t>2,2*27</t>
  </si>
  <si>
    <t>Pa1</t>
  </si>
  <si>
    <t>1,65*2</t>
  </si>
  <si>
    <t>PPa</t>
  </si>
  <si>
    <t>1,9*2</t>
  </si>
  <si>
    <t>PK1</t>
  </si>
  <si>
    <t>612</t>
  </si>
  <si>
    <t>K7</t>
  </si>
  <si>
    <t>38</t>
  </si>
  <si>
    <t>762331922</t>
  </si>
  <si>
    <t>Vyřezání části střešní vazby průřezové plochy řeziva do 224 cm2 délky do 5 m</t>
  </si>
  <si>
    <t>630726636</t>
  </si>
  <si>
    <t xml:space="preserve">Vázané konstrukce krovů  vyřezání části střešní vazby průřezové plochy řeziva přes 120 do 224 cm2, délky vyřezané části krovového prvku přes 3 do 5 m</t>
  </si>
  <si>
    <t>S1</t>
  </si>
  <si>
    <t>3,9</t>
  </si>
  <si>
    <t>Vz1</t>
  </si>
  <si>
    <t>3,55*6</t>
  </si>
  <si>
    <t>39</t>
  </si>
  <si>
    <t>762331924</t>
  </si>
  <si>
    <t>Vyřezání části střešní vazby průřezové plochy řeziva do 224 cm2 délky přes 8 m</t>
  </si>
  <si>
    <t>-1136271953</t>
  </si>
  <si>
    <t xml:space="preserve">Vázané konstrukce krovů  vyřezání části střešní vazby průřezové plochy řeziva přes 120 do 224 cm2, délky vyřezané části krovového prvku přes 8 m</t>
  </si>
  <si>
    <t>PV1</t>
  </si>
  <si>
    <t>15,1</t>
  </si>
  <si>
    <t>40</t>
  </si>
  <si>
    <t>762331932</t>
  </si>
  <si>
    <t>Vyřezání části střešní vazby průřezové plochy řeziva do 288 cm2 délky do 5 m</t>
  </si>
  <si>
    <t>1401488109</t>
  </si>
  <si>
    <t xml:space="preserve">Vázané konstrukce krovů  vyřezání části střešní vazby průřezové plochy řeziva přes 224 do 288 cm2, délky vyřezané části krovového prvku přes 3 do 5 m</t>
  </si>
  <si>
    <t>VV1</t>
  </si>
  <si>
    <t>41</t>
  </si>
  <si>
    <t>762331933</t>
  </si>
  <si>
    <t>Vyřezání části střešní vazby průřezové plochy řeziva do 288 cm2 délky do 8 m</t>
  </si>
  <si>
    <t>-1220955779</t>
  </si>
  <si>
    <t xml:space="preserve">Vázané konstrukce krovů  vyřezání části střešní vazby průřezové plochy řeziva přes 224 do 288 cm2, délky vyřezané části krovového prvku přes 5 do 8 m</t>
  </si>
  <si>
    <t>VV2</t>
  </si>
  <si>
    <t>5,35</t>
  </si>
  <si>
    <t>42</t>
  </si>
  <si>
    <t>762331934</t>
  </si>
  <si>
    <t>Vyřezání části střešní vazby průřezové plochy řeziva do 288 cm2 délky přes 8 m</t>
  </si>
  <si>
    <t>-1002579181</t>
  </si>
  <si>
    <t xml:space="preserve">Vázané konstrukce krovů  vyřezání části střešní vazby průřezové plochy řeziva přes 224 do 288 cm2, délky vyřezané části krovového prvku přes 8 m</t>
  </si>
  <si>
    <t>P4</t>
  </si>
  <si>
    <t>27,6</t>
  </si>
  <si>
    <t>43</t>
  </si>
  <si>
    <t>762331941</t>
  </si>
  <si>
    <t>Vyřezání části střešní vazby průřezové plochy řeziva do 450 cm2 délky do 3 m</t>
  </si>
  <si>
    <t>-601463522</t>
  </si>
  <si>
    <t xml:space="preserve">Vázané konstrukce krovů  vyřezání části střešní vazby průřezové plochy řeziva přes 288 do 450 cm2, délky vyřezané části krovového prvku do 3 m</t>
  </si>
  <si>
    <t>KR1</t>
  </si>
  <si>
    <t>1,3*11</t>
  </si>
  <si>
    <t>KR2-5</t>
  </si>
  <si>
    <t>1+1,8*4+2,1*2+1,1*4</t>
  </si>
  <si>
    <t>44</t>
  </si>
  <si>
    <t>762331943</t>
  </si>
  <si>
    <t>Vyřezání části střešní vazby průřezové plochy řeziva do 450 cm2 délky do 8 m</t>
  </si>
  <si>
    <t>442527931</t>
  </si>
  <si>
    <t xml:space="preserve">Vázané konstrukce krovů  vyřezání části střešní vazby průřezové plochy řeziva přes 288 do 450 cm2, délky vyřezané části krovového prvku přes 5 do 8 m</t>
  </si>
  <si>
    <t>PVT1</t>
  </si>
  <si>
    <t>8*7</t>
  </si>
  <si>
    <t>45</t>
  </si>
  <si>
    <t>762331944</t>
  </si>
  <si>
    <t>Vyřezání části střešní vazby průřezové plochy řeziva do 450 cm2 délky přes 8 m</t>
  </si>
  <si>
    <t>-1134240075</t>
  </si>
  <si>
    <t xml:space="preserve">Vázané konstrukce krovů  vyřezání části střešní vazby průřezové plochy řeziva přes 288 do 450 cm2, délky vyřezané části krovového prvku přes 8 m</t>
  </si>
  <si>
    <t>UK1</t>
  </si>
  <si>
    <t>12,1</t>
  </si>
  <si>
    <t>VKR1</t>
  </si>
  <si>
    <t>19,3</t>
  </si>
  <si>
    <t>P3</t>
  </si>
  <si>
    <t>20,8</t>
  </si>
  <si>
    <t>VRV2</t>
  </si>
  <si>
    <t>14,2</t>
  </si>
  <si>
    <t>46</t>
  </si>
  <si>
    <t>762331951</t>
  </si>
  <si>
    <t>Vyřezání části střešní vazby průřezové plochy řeziva přes 450 cm2 délky do 3 m</t>
  </si>
  <si>
    <t>-1325696594</t>
  </si>
  <si>
    <t xml:space="preserve">Vázané konstrukce krovů  vyřezání části střešní vazby průřezové plochy řeziva průřezové plochy řeziva přes 450 cm2, délky vyřezané části krovového prvku do 3 m</t>
  </si>
  <si>
    <t>VT2</t>
  </si>
  <si>
    <t>2,1*9</t>
  </si>
  <si>
    <t>47</t>
  </si>
  <si>
    <t>762331952</t>
  </si>
  <si>
    <t>Vyřezání části střešní vazby průřezové plochy řeziva přes 450 cm2 délky do 5 m</t>
  </si>
  <si>
    <t>-916729860</t>
  </si>
  <si>
    <t xml:space="preserve">Vázané konstrukce krovů  vyřezání části střešní vazby průřezové plochy řeziva průřezové plochy řeziva přes 450 cm2, délky vyřezané části krovového prvku přes 3 do 5 m</t>
  </si>
  <si>
    <t>VT1</t>
  </si>
  <si>
    <t>3,1</t>
  </si>
  <si>
    <t>48</t>
  </si>
  <si>
    <t>762341811</t>
  </si>
  <si>
    <t>Demontáž bednění střech z prken</t>
  </si>
  <si>
    <t>345366816</t>
  </si>
  <si>
    <t xml:space="preserve">Demontáž bednění a laťování  bednění střech rovných, obloukových, sklonu do 60° se všemi nadstřešními konstrukcemi z prken hrubých, hoblovaných tl. do 32 mm</t>
  </si>
  <si>
    <t>B1</t>
  </si>
  <si>
    <t>řez CC</t>
  </si>
  <si>
    <t>10,5*(1,15+1,45)*2</t>
  </si>
  <si>
    <t>6*12,74/2</t>
  </si>
  <si>
    <t>16,25*(2,95+12,74)</t>
  </si>
  <si>
    <t>řez AA</t>
  </si>
  <si>
    <t>26,25*20,5</t>
  </si>
  <si>
    <t>4*2/2</t>
  </si>
  <si>
    <t>-6*5,5/2</t>
  </si>
  <si>
    <t>-(7,5+2,5)/2*7,5</t>
  </si>
  <si>
    <t>B2</t>
  </si>
  <si>
    <t>řez DD</t>
  </si>
  <si>
    <t>(12,1+2,12*2+7)*(1,8+0,9)</t>
  </si>
  <si>
    <t>763</t>
  </si>
  <si>
    <t>Konstrukce suché výstavby</t>
  </si>
  <si>
    <t>49</t>
  </si>
  <si>
    <t>763161821</t>
  </si>
  <si>
    <t>Demontáž SDK podkroví s dvouvrstvou nosnou kcí z ocelových profilů opláštění jednoduché</t>
  </si>
  <si>
    <t>-1834416463</t>
  </si>
  <si>
    <t xml:space="preserve">Demontáž podkroví ze sádrokartonových desek  s nosnou konstrukcí dvouvrstvou z ocelových profilů, opláštění jednoduché</t>
  </si>
  <si>
    <t>(3,5+2,64+1,9+3,65+2,85+2,05+4,95+3,55)*1,8</t>
  </si>
  <si>
    <t>764</t>
  </si>
  <si>
    <t>Konstrukce klempířské</t>
  </si>
  <si>
    <t>764001821</t>
  </si>
  <si>
    <t>Demontáž krytiny ze svitků nebo tabulí do suti</t>
  </si>
  <si>
    <t>-1020625141</t>
  </si>
  <si>
    <t>Demontáž klempířských konstrukcí krytiny ze svitků nebo tabulí do suti</t>
  </si>
  <si>
    <t>pozn.9</t>
  </si>
  <si>
    <t>12*0,8</t>
  </si>
  <si>
    <t>1*0,8</t>
  </si>
  <si>
    <t>pozn.15</t>
  </si>
  <si>
    <t>(9+13+3)*0,6</t>
  </si>
  <si>
    <t>pozn.17</t>
  </si>
  <si>
    <t>2*0,6</t>
  </si>
  <si>
    <t>51</t>
  </si>
  <si>
    <t>764001851</t>
  </si>
  <si>
    <t>Demontáž hřebene s větrací mřížkou nebo hřebenovým plechem pro další použití</t>
  </si>
  <si>
    <t>1305468380</t>
  </si>
  <si>
    <t xml:space="preserve">Demontáž klempířských konstrukcí oplechování hřebene s větrací mřížkou nebo podkladním plechem  pro další použití</t>
  </si>
  <si>
    <t>pozn.16</t>
  </si>
  <si>
    <t>52</t>
  </si>
  <si>
    <t>764001861</t>
  </si>
  <si>
    <t>Demontáž hřebene z hřebenáčů do suti</t>
  </si>
  <si>
    <t>2053679102</t>
  </si>
  <si>
    <t>Demontáž klempířských konstrukcí oplechování hřebene z hřebenáčů do suti</t>
  </si>
  <si>
    <t>6,5+16</t>
  </si>
  <si>
    <t>53</t>
  </si>
  <si>
    <t>764001881</t>
  </si>
  <si>
    <t>Demontáž nároží z hřebenáčů do suti</t>
  </si>
  <si>
    <t>1649701768</t>
  </si>
  <si>
    <t>Demontáž klempířských konstrukcí oplechování nároží z hřebenáčů do suti</t>
  </si>
  <si>
    <t>pozn.11</t>
  </si>
  <si>
    <t>3+9</t>
  </si>
  <si>
    <t>54</t>
  </si>
  <si>
    <t>7640018911</t>
  </si>
  <si>
    <t>Demontáž úžlabí pro další použití</t>
  </si>
  <si>
    <t>-576926360</t>
  </si>
  <si>
    <t>pozn.14</t>
  </si>
  <si>
    <t>3,5</t>
  </si>
  <si>
    <t>55</t>
  </si>
  <si>
    <t>764002801</t>
  </si>
  <si>
    <t>Demontáž závětrné lišty do suti</t>
  </si>
  <si>
    <t>1198300587</t>
  </si>
  <si>
    <t>Demontáž klempířských konstrukcí závětrné lišty do suti</t>
  </si>
  <si>
    <t>řez CC pozn.10</t>
  </si>
  <si>
    <t>1,8+0,9</t>
  </si>
  <si>
    <t>56</t>
  </si>
  <si>
    <t>764002812</t>
  </si>
  <si>
    <t>Demontáž okapového plechu do suti v krytině skládané</t>
  </si>
  <si>
    <t>-1494480058</t>
  </si>
  <si>
    <t>Demontáž klempířských konstrukcí okapového plechu do suti, v krytině skládané</t>
  </si>
  <si>
    <t>pozn.8</t>
  </si>
  <si>
    <t>12,1+7,5+5,7</t>
  </si>
  <si>
    <t>57</t>
  </si>
  <si>
    <t>764002821</t>
  </si>
  <si>
    <t>Demontáž střešního výlezu do suti</t>
  </si>
  <si>
    <t>-936065363</t>
  </si>
  <si>
    <t>Demontáž klempířských konstrukcí střešního výlezu do suti</t>
  </si>
  <si>
    <t>pozn.5</t>
  </si>
  <si>
    <t>58</t>
  </si>
  <si>
    <t>764002833</t>
  </si>
  <si>
    <t>Demontáž sněhového zachytávače k dalšímu použití</t>
  </si>
  <si>
    <t>329588104</t>
  </si>
  <si>
    <t>Demontáž klempířských konstrukcí sněhového zachytávače k dalšímu použití</t>
  </si>
  <si>
    <t>pozn.6</t>
  </si>
  <si>
    <t>365</t>
  </si>
  <si>
    <t>59</t>
  </si>
  <si>
    <t>764003801</t>
  </si>
  <si>
    <t>Demontáž lemování trub, konzol, držáků, ventilačních nástavců a jiných kusových prvků do suti</t>
  </si>
  <si>
    <t>-1979141823</t>
  </si>
  <si>
    <t>Demontáž klempířských konstrukcí lemování trub, konzol, držáků, ventilačních nástavců a ostatních kusových prvků do suti</t>
  </si>
  <si>
    <t>ZTI + AT</t>
  </si>
  <si>
    <t>60</t>
  </si>
  <si>
    <t>764004801</t>
  </si>
  <si>
    <t>Demontáž podokapního žlabu do suti</t>
  </si>
  <si>
    <t>-660303996</t>
  </si>
  <si>
    <t>Demontáž klempířských konstrukcí žlabu podokapního do suti</t>
  </si>
  <si>
    <t>pozn.1</t>
  </si>
  <si>
    <t>33,5</t>
  </si>
  <si>
    <t>pozn.2</t>
  </si>
  <si>
    <t>25,6</t>
  </si>
  <si>
    <t>61</t>
  </si>
  <si>
    <t>764004821</t>
  </si>
  <si>
    <t>Demontáž nástřešního žlabu do suti</t>
  </si>
  <si>
    <t>-1160630450</t>
  </si>
  <si>
    <t>Demontáž klempířských konstrukcí žlabu nástřešního do suti</t>
  </si>
  <si>
    <t>47,8</t>
  </si>
  <si>
    <t>62</t>
  </si>
  <si>
    <t>764004861</t>
  </si>
  <si>
    <t>Demontáž svodu do suti</t>
  </si>
  <si>
    <t>2067519775</t>
  </si>
  <si>
    <t>Demontáž klempířských konstrukcí svodu do suti</t>
  </si>
  <si>
    <t>6,85+6,85+6,85+8,6+5</t>
  </si>
  <si>
    <t>765</t>
  </si>
  <si>
    <t>Krytina skládaná</t>
  </si>
  <si>
    <t>63</t>
  </si>
  <si>
    <t>765131801</t>
  </si>
  <si>
    <t>Demontáž vláknocementové skládané krytiny sklonu do 30° do suti</t>
  </si>
  <si>
    <t>-1922027310</t>
  </si>
  <si>
    <t xml:space="preserve">Demontáž vláknocementové krytiny skládané  sklonu do 30° do suti</t>
  </si>
  <si>
    <t>64</t>
  </si>
  <si>
    <t>765131821</t>
  </si>
  <si>
    <t>Demontáž hřebene nebo nároží z hřebenáčů vláknocementové skládané krytiny sklonu do 30° do suti</t>
  </si>
  <si>
    <t>-2033494415</t>
  </si>
  <si>
    <t xml:space="preserve">Demontáž vláknocementové krytiny skládané  sklonu do 30° hřebene nebo nároží z hřebenáčů do suti</t>
  </si>
  <si>
    <t>pozn.12</t>
  </si>
  <si>
    <t>3*2</t>
  </si>
  <si>
    <t>65</t>
  </si>
  <si>
    <t>765131841</t>
  </si>
  <si>
    <t>Příplatek k cenám demontáže skládané vláknocementové krytiny za sklon přes 30°</t>
  </si>
  <si>
    <t>-67229305</t>
  </si>
  <si>
    <t xml:space="preserve">Demontáž vláknocementové krytiny skládané  Příplatek k cenám za sklon přes 30° demontáže krytiny</t>
  </si>
  <si>
    <t>66</t>
  </si>
  <si>
    <t>765131845</t>
  </si>
  <si>
    <t>Příplatek k cenám demontáže hřebene nebo nároží skládané vláknocementové krytiny za sklon přes 30°</t>
  </si>
  <si>
    <t>1238111375</t>
  </si>
  <si>
    <t xml:space="preserve">Demontáž vláknocementové krytiny skládané  Příplatek k cenám za sklon přes 30° demontáže hřebene nebo nároží</t>
  </si>
  <si>
    <t>67</t>
  </si>
  <si>
    <t>765192001</t>
  </si>
  <si>
    <t>Nouzové (provizorní) zakrytí střechy plachtou</t>
  </si>
  <si>
    <t>-697210695</t>
  </si>
  <si>
    <t>Nouzové zakrytí střechy plachtou</t>
  </si>
  <si>
    <t>892,556*1,25</t>
  </si>
  <si>
    <t>766</t>
  </si>
  <si>
    <t>Konstrukce truhlářské</t>
  </si>
  <si>
    <t>68</t>
  </si>
  <si>
    <t>766674811</t>
  </si>
  <si>
    <t>Demontáž střešního okna hladká krytina do 45°</t>
  </si>
  <si>
    <t>-208831848</t>
  </si>
  <si>
    <t xml:space="preserve">Demontáž střešních oken  na krytině hladké a drážkové, sklonu přes 30 do 45°</t>
  </si>
  <si>
    <t>783</t>
  </si>
  <si>
    <t>Dokončovací práce - nátěry</t>
  </si>
  <si>
    <t>69</t>
  </si>
  <si>
    <t>783201401</t>
  </si>
  <si>
    <t>Ometení tesařských konstrukcí před provedením nátěru</t>
  </si>
  <si>
    <t>226307270</t>
  </si>
  <si>
    <t>Příprava podkladu tesařských konstrukcí před provedením nátěru ometení</t>
  </si>
  <si>
    <t>řez AA+BB</t>
  </si>
  <si>
    <t>pozednice 14x22 + 16x18</t>
  </si>
  <si>
    <t>(0,12+0,14)*2*21</t>
  </si>
  <si>
    <t>(0,16+0,18)*2*14</t>
  </si>
  <si>
    <t>pozednice 16x18</t>
  </si>
  <si>
    <t>(0,16+0,18)*2*21</t>
  </si>
  <si>
    <t>vaznice 15x19</t>
  </si>
  <si>
    <t>(0,15+0,19)*2*21</t>
  </si>
  <si>
    <t>vazný trám 20x28</t>
  </si>
  <si>
    <t>(0,2+0,28)*2*8*7</t>
  </si>
  <si>
    <t>sloupek 14x22</t>
  </si>
  <si>
    <t>(0,14+0,22)*2*(5,5+2,5)*7</t>
  </si>
  <si>
    <t>vzpěra 12x14</t>
  </si>
  <si>
    <t>(0,12+0,14)*2*8*7</t>
  </si>
  <si>
    <t>kleština 7x22</t>
  </si>
  <si>
    <t>(0,07+0,22)*2*6,5*7</t>
  </si>
  <si>
    <t>kleština 13x14</t>
  </si>
  <si>
    <t>(0,13+0,14)*2*3,5*7</t>
  </si>
  <si>
    <t>krokev 12x14</t>
  </si>
  <si>
    <t>(0,12+0,14)*2*10,5*30</t>
  </si>
  <si>
    <t>pásek 12x15</t>
  </si>
  <si>
    <t>(0,12+0,15)*2*1,5*2*7</t>
  </si>
  <si>
    <t>pásek 10x14</t>
  </si>
  <si>
    <t>(0,1+0,14)*2*1,5*2*7</t>
  </si>
  <si>
    <t>vaznice 15x16</t>
  </si>
  <si>
    <t>(0,15+0,16)*2*(21+14)</t>
  </si>
  <si>
    <t>řez CC+DD</t>
  </si>
  <si>
    <t xml:space="preserve">pozednice 14x18 </t>
  </si>
  <si>
    <t>(0,14+0,18)*2*(11+6+11)</t>
  </si>
  <si>
    <t>vaznice 16x20</t>
  </si>
  <si>
    <t>(0,16+0,2)*2*6,5*4</t>
  </si>
  <si>
    <t>vaznice 14x17</t>
  </si>
  <si>
    <t>(0,14+0,17)*2*4*4</t>
  </si>
  <si>
    <t>(0,16+0,2)*2*11*2</t>
  </si>
  <si>
    <t>sloupek 13x15</t>
  </si>
  <si>
    <t>(0,13+0,15)*2*1,5*8</t>
  </si>
  <si>
    <t>(0,12+0,14)*2*1,5*8</t>
  </si>
  <si>
    <t>vzpěra 13x15</t>
  </si>
  <si>
    <t>(0,13+0,15)*2*2,2*8</t>
  </si>
  <si>
    <t>vaznice 14x19</t>
  </si>
  <si>
    <t>(0,14+0,19)*2*(11+4)*2</t>
  </si>
  <si>
    <t>krokev 13x15</t>
  </si>
  <si>
    <t>(0,13+0,15)*2*(2,3+2,3+2,3+2,3)*9</t>
  </si>
  <si>
    <t>nároží 20x24</t>
  </si>
  <si>
    <t>(0,2+0,24)*2*6*2</t>
  </si>
  <si>
    <t>(0,12+0,14)*2*10,5*4</t>
  </si>
  <si>
    <t>(0,14+0,22)*2*5,5*2</t>
  </si>
  <si>
    <t>vaznice 14x14</t>
  </si>
  <si>
    <t>(0,14+0,14)*2*6</t>
  </si>
  <si>
    <t>(0,12+0,15)*2*1,5*4</t>
  </si>
  <si>
    <t>Mezisoučet</t>
  </si>
  <si>
    <t>ostatní</t>
  </si>
  <si>
    <t>617,044*0,15</t>
  </si>
  <si>
    <t>70</t>
  </si>
  <si>
    <t>7835331011</t>
  </si>
  <si>
    <t>M+D enkapsulační postřik pro azbestové krytiny</t>
  </si>
  <si>
    <t>941676517</t>
  </si>
  <si>
    <t>63,018*2*1,2</t>
  </si>
  <si>
    <t>01-2 - Architektonicko-stavební řešení</t>
  </si>
  <si>
    <t xml:space="preserve"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Pro sestavení SOUPISU PRACÍ v podrobnostech vymezených vyhl. č. 169/2016Sb. byla použita v převážné míře cenová soustava ÚRS.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Stavba doloží množství odpadu uloženého na skládce platným vážnými lístky - Tato část soupisu prací vychází dle vyhlášky 169/2016 Sb. z následujících grafických a textových částí projektové dokumentace:  A. Průvodní zpráva B. Souhrnná technická zpráva C1. Situační výkres širších vztahů C2. Koordinační situační výkres 1.1.1 Technická zpráva (společná pro části D.1.1 a D.1.2) 1.1.5 Úpravy podkrovních místností – návrh 1.1.6 Půdorys střechy – návrh 1.1.7 Řezy A-A´, B-B´, C-C´, D-D´ – návrh 1.1.8 Detaily střešní krytiny 1.2.1 Krov – půdorys 1.2.2 Krov – řezy 1.2.3 Statické posouzení krovu</t>
  </si>
  <si>
    <t xml:space="preserve">    4 - Vodorovné konstrukce</t>
  </si>
  <si>
    <t xml:space="preserve">    784 - Dokončovací práce - malby a tapety</t>
  </si>
  <si>
    <t xml:space="preserve">    786 - Dokončovací práce - čalounické úpravy</t>
  </si>
  <si>
    <t>311231115</t>
  </si>
  <si>
    <t xml:space="preserve">Zdivo nosné z cihel dl 290 mm  P7 až 15 na SMS 5 MPa</t>
  </si>
  <si>
    <t>1262110331</t>
  </si>
  <si>
    <t>Zdivo z cihel pálených nosné z cihel plných dl. 290 mm P 7 až 15, na maltu ze suché směsi 5 MPa</t>
  </si>
  <si>
    <t>Krov řez BB - pozn.1</t>
  </si>
  <si>
    <t>16,25*0,3*0,41</t>
  </si>
  <si>
    <t>16,25*0,3*0,15</t>
  </si>
  <si>
    <t>317351106</t>
  </si>
  <si>
    <t>Odstranění bednění říms a žlabových říms v do 6 m</t>
  </si>
  <si>
    <t>-781711477</t>
  </si>
  <si>
    <t>Bednění klenbových pásů, říms nebo překladů říms nebo žlabových říms včetně podpěrné konstrukce vzepřené nebo podepřené jakéhokoliv tvaru a délky vyložení při výšce spodní hrany konstrukce do 6 m nad nejblíže nižší podlahou odstranění</t>
  </si>
  <si>
    <t>Vodorovné konstrukce</t>
  </si>
  <si>
    <t>413231231</t>
  </si>
  <si>
    <t>Zazdívka zhlaví stropních trámů průřezu přes 40000 mm2</t>
  </si>
  <si>
    <t>-1175646559</t>
  </si>
  <si>
    <t xml:space="preserve">Zazdívka zhlaví stropních trámů nebo válcovaných nosníků pálenými cihlami  trámů, průřezu přes 40000 mm2</t>
  </si>
  <si>
    <t>612321141</t>
  </si>
  <si>
    <t>Vápenocementová omítka štuková dvouvrstvá vnitřních stěn nanášená ručně</t>
  </si>
  <si>
    <t>1025897191</t>
  </si>
  <si>
    <t xml:space="preserve">Omítka vápenocementová vnitřních ploch  nanášená ručně dvouvrstvá, tloušťky jádrové omítky do 10 mm a tloušťky štuku do 3 mm štuková svislých konstrukcí stěn</t>
  </si>
  <si>
    <t>16,25*0,41*2</t>
  </si>
  <si>
    <t>16,25*0,15*2</t>
  </si>
  <si>
    <t>621131121</t>
  </si>
  <si>
    <t>Penetrace akrylát-silikon vnějších podhledů nanášená ručně</t>
  </si>
  <si>
    <t>-1530953125</t>
  </si>
  <si>
    <t>Podkladní a spojovací vrstva vnějších omítaných ploch penetrace akrylát-silikonová nanášená ručně podhledů</t>
  </si>
  <si>
    <t>621321131</t>
  </si>
  <si>
    <t>Potažení vnějších pohledů štukem tloušťky do 3 mm</t>
  </si>
  <si>
    <t>1176426823</t>
  </si>
  <si>
    <t>Potažení vnějších ploch štukem tloušťky do 3 mm podhledů</t>
  </si>
  <si>
    <t>621325102</t>
  </si>
  <si>
    <t>Oprava vnější vápenocementové hladké omítky složitosti 1 podhledů v rozsahu do 20%</t>
  </si>
  <si>
    <t>-1328831867</t>
  </si>
  <si>
    <t>Oprava vápenocementové omítky vnějších ploch stupně členitosti 1 hladké podhledů, v rozsahu opravované plochy přes 10 do 20%</t>
  </si>
  <si>
    <t xml:space="preserve">viz otločení </t>
  </si>
  <si>
    <t>73,250</t>
  </si>
  <si>
    <t>6351112321</t>
  </si>
  <si>
    <t>Násyp pod podlahy z drobného kameniva 0-4 se zhutněním (kamenivo použito stávající)</t>
  </si>
  <si>
    <t>-1857611833</t>
  </si>
  <si>
    <t xml:space="preserve">Násyp ze štěrkopísku, písku nebo kameniva pod podlahy  se zhutněním z kameniva drobného 0-4</t>
  </si>
  <si>
    <t>6,5*1*0,25*2</t>
  </si>
  <si>
    <t>7,5*1*0,25*7</t>
  </si>
  <si>
    <t>6362111210</t>
  </si>
  <si>
    <t>Dlažba z půdních dlaždice do písku (dlažba použita stávající)</t>
  </si>
  <si>
    <t>1148727715</t>
  </si>
  <si>
    <t>1058124057</t>
  </si>
  <si>
    <t>952901111</t>
  </si>
  <si>
    <t>Vyčištění budov bytové a občanské výstavby při výšce podlaží do 4 m</t>
  </si>
  <si>
    <t>-693103660</t>
  </si>
  <si>
    <t xml:space="preserve">Vyčištění budov nebo objektů před předáním do užívání  budov bytové nebo občanské výstavby, světlé výšky podlaží do 4 m</t>
  </si>
  <si>
    <t>č1.1.5 - úprava podkrovních místností</t>
  </si>
  <si>
    <t>4,5+13,98+10,73+7,92+14,34+11,24+8,2+18,66+13,53</t>
  </si>
  <si>
    <t>-1270684766</t>
  </si>
  <si>
    <t>762001</t>
  </si>
  <si>
    <t>M+D příčníku vytvořeného z fošny vč.vyztužení deskou OSB, impregnace, SOP</t>
  </si>
  <si>
    <t>925722333</t>
  </si>
  <si>
    <t>M+D příčníku vytvoiřeného z fošny, impregnace, SOP</t>
  </si>
  <si>
    <t>č1.1.6 - půdorys střechy návrh</t>
  </si>
  <si>
    <t>detail D</t>
  </si>
  <si>
    <t>762083111</t>
  </si>
  <si>
    <t>Impregnace řeziva proti dřevokaznému hmyzu a houbám máčením třída ohrožení 1 a 2</t>
  </si>
  <si>
    <t>-1955712867</t>
  </si>
  <si>
    <t xml:space="preserve">Práce společné pro tesařské konstrukce  impregnace řeziva máčením proti dřevokaznému hmyzu a houbám, třída ohrožení 1 a 2 (dřevo v interiéru)</t>
  </si>
  <si>
    <t>č1.2.1 - půdorys krovu</t>
  </si>
  <si>
    <t>23,95</t>
  </si>
  <si>
    <t>0,143</t>
  </si>
  <si>
    <t>4,05</t>
  </si>
  <si>
    <t>21,616</t>
  </si>
  <si>
    <t>0,253</t>
  </si>
  <si>
    <t>762085112</t>
  </si>
  <si>
    <t>Montáž svorníků nebo šroubů délky do 300 mm</t>
  </si>
  <si>
    <t>-308102772</t>
  </si>
  <si>
    <t xml:space="preserve">Práce společné pro tesařské konstrukce  montáž ocelových spojovacích prostředků (materiál ve specifikaci) svorníků, šroubů délky přes 150 do 300 mm</t>
  </si>
  <si>
    <t>M</t>
  </si>
  <si>
    <t>31197008</t>
  </si>
  <si>
    <t>tyč závitová Pz 4.6 M20 vč.podložek a matek</t>
  </si>
  <si>
    <t>193290274</t>
  </si>
  <si>
    <t>tyč závitová Pz 4.6 M20</t>
  </si>
  <si>
    <t>762332931</t>
  </si>
  <si>
    <t>Montáž doplnění části střešní vazby z hranolů nehoblovaných průřezové plochy do 120 cm2</t>
  </si>
  <si>
    <t>1540935179</t>
  </si>
  <si>
    <t xml:space="preserve">Vázané konstrukce krovů  doplnění části střešní vazby montáž z nehoblovaného řeziva (materiál ve specifikaci), průřezové plochy do 120 cm2</t>
  </si>
  <si>
    <t xml:space="preserve">oddělení č.8 </t>
  </si>
  <si>
    <t>703,5*0,30</t>
  </si>
  <si>
    <t>762332932</t>
  </si>
  <si>
    <t>Montáž doplnění části střešní vazby z hranolů nehoblovaných průřezové plochy do 224 cm2</t>
  </si>
  <si>
    <t>-532451144</t>
  </si>
  <si>
    <t xml:space="preserve">Vázané konstrukce krovů  doplnění části střešní vazby montáž z nehoblovaného řeziva (materiál ve specifikaci), průřezové plochy přes 120 do 224 cm2</t>
  </si>
  <si>
    <t>VZ1</t>
  </si>
  <si>
    <t>1,9*12</t>
  </si>
  <si>
    <t>168,3*0,30</t>
  </si>
  <si>
    <t>762332933</t>
  </si>
  <si>
    <t>Montáž doplnění části střešní vazby z hranolů nehoblovaných průřezové plochy do 288 cm2</t>
  </si>
  <si>
    <t>-210216509</t>
  </si>
  <si>
    <t xml:space="preserve">Vázané konstrukce krovů  doplnění části střešní vazby montáž z nehoblovaného řeziva (materiál ve specifikaci), průřezové plochy přes 224 do 288 cm2</t>
  </si>
  <si>
    <t>37,95*0,30</t>
  </si>
  <si>
    <t>762332934</t>
  </si>
  <si>
    <t>Montáž doplnění části střešní vazby z hranolů nehoblovaných průřezové plochy do 450 cm2</t>
  </si>
  <si>
    <t>-798096971</t>
  </si>
  <si>
    <t xml:space="preserve">Vázané konstrukce krovů  doplnění části střešní vazby montáž z nehoblovaného řeziva (materiál ve specifikaci), průřezové plochy přes 288 do 450 cm2</t>
  </si>
  <si>
    <t>1*6</t>
  </si>
  <si>
    <t>1,8*4</t>
  </si>
  <si>
    <t>2,1*2</t>
  </si>
  <si>
    <t>1,1*4</t>
  </si>
  <si>
    <t>158,5*0,30</t>
  </si>
  <si>
    <t>762332935</t>
  </si>
  <si>
    <t>Montáž doplnění části střešní vazby z hranolů nehoblovaných průřezové plochy do 600 cm2</t>
  </si>
  <si>
    <t>1720802842</t>
  </si>
  <si>
    <t xml:space="preserve">Vázané konstrukce krovů  doplnění části střešní vazby montáž z nehoblovaného řeziva (materiál ve specifikaci), průřezové plochy přes 450 do 600 cm2</t>
  </si>
  <si>
    <t>oddělelní č.8</t>
  </si>
  <si>
    <t>3,1*8</t>
  </si>
  <si>
    <t>43,7*0,30</t>
  </si>
  <si>
    <t>60512111</t>
  </si>
  <si>
    <t>řezivo jehličnaté hranol středový jakost I</t>
  </si>
  <si>
    <t>-1262950706</t>
  </si>
  <si>
    <t>17,89</t>
  </si>
  <si>
    <t>6,06</t>
  </si>
  <si>
    <t>762333131</t>
  </si>
  <si>
    <t>Montáž vázaných kcí krovů nepravidelných z hraněného řeziva průřezové plochy do 120 cm2</t>
  </si>
  <si>
    <t>814348806</t>
  </si>
  <si>
    <t xml:space="preserve">Montáž vázaných konstrukcí krovů  střech pultových, sedlových, valbových, stanových nepravidelného půdorysu, z řeziva hraněného průřezové plochy do 120 cm2</t>
  </si>
  <si>
    <t xml:space="preserve">detail A </t>
  </si>
  <si>
    <t>14+3</t>
  </si>
  <si>
    <t>1547956295</t>
  </si>
  <si>
    <t>27*0,08*0,06</t>
  </si>
  <si>
    <t>0,130*0,1</t>
  </si>
  <si>
    <t>762333132</t>
  </si>
  <si>
    <t>Montáž vázaných kcí krovů nepravidelných z hraněného řeziva průřezové plochy do 224 cm2</t>
  </si>
  <si>
    <t>-349910580</t>
  </si>
  <si>
    <t xml:space="preserve">Montáž vázaných konstrukcí krovů  střech pultových, sedlových, valbových, stanových nepravidelného půdorysu, z řeziva hraněného průřezové plochy přes 120 do 224 cm2</t>
  </si>
  <si>
    <t>K1-5</t>
  </si>
  <si>
    <t>2,85*15+3,52*16+2,35+0,9+0,65</t>
  </si>
  <si>
    <t>P1+2</t>
  </si>
  <si>
    <t>15,3+14,8</t>
  </si>
  <si>
    <t>L1</t>
  </si>
  <si>
    <t>2,4*15</t>
  </si>
  <si>
    <t>169,07*0,30</t>
  </si>
  <si>
    <t>1577136491</t>
  </si>
  <si>
    <t>762341016</t>
  </si>
  <si>
    <t>Bednění střech rovných z desek OSB tl 22 mm na sraz šroubovaných na krokve</t>
  </si>
  <si>
    <t>1137479661</t>
  </si>
  <si>
    <t>Bednění a laťování bednění střech rovných sklonu do 60° s vyřezáním otvorů z dřevoštěpkových desek OSB šroubovaných na krokve na sraz, tloušťky desky 22 mm</t>
  </si>
  <si>
    <t>16*(0,3+0,3)</t>
  </si>
  <si>
    <t>762341210</t>
  </si>
  <si>
    <t>Montáž bednění střech rovných a šikmých sklonu do 60° z hrubých prken na sraz</t>
  </si>
  <si>
    <t>993740659</t>
  </si>
  <si>
    <t>Bednění a laťování montáž bednění střech rovných a šikmých sklonu do 60° s vyřezáním otvorů z prken hrubých na sraz tl. do 32 mm</t>
  </si>
  <si>
    <t>skladba S1</t>
  </si>
  <si>
    <t>60511081</t>
  </si>
  <si>
    <t>řezivo jehličnaté středové SM jakost I</t>
  </si>
  <si>
    <t>-449296742</t>
  </si>
  <si>
    <t>818,808*0,024</t>
  </si>
  <si>
    <t>19,651*0,1</t>
  </si>
  <si>
    <t>430153799</t>
  </si>
  <si>
    <t>1000615882</t>
  </si>
  <si>
    <t>9,6*0,024</t>
  </si>
  <si>
    <t>0,23*0,1</t>
  </si>
  <si>
    <t>762342311</t>
  </si>
  <si>
    <t>Montáž laťování na střechách složitých sklonu do 60° osové vzdálenosti do 150 mm</t>
  </si>
  <si>
    <t>-945045439</t>
  </si>
  <si>
    <t>Bednění a laťování montáž laťování střech složitých sklonu do 60° při osové vzdálenosti latí do 150 mm</t>
  </si>
  <si>
    <t>řez DD - S2</t>
  </si>
  <si>
    <t>12,1*(1,8+0,9+1,5+1,15)*2</t>
  </si>
  <si>
    <t>60514114</t>
  </si>
  <si>
    <t>řezivo jehličnaté latě střešní impregnované dl 4 m</t>
  </si>
  <si>
    <t>637927208</t>
  </si>
  <si>
    <t>(129,47/0,14)*0,04*0,06</t>
  </si>
  <si>
    <t>2,219*0,15</t>
  </si>
  <si>
    <t>762342441</t>
  </si>
  <si>
    <t>Montáž lišt trojúhelníkových nebo kontralatí na střechách sklonu do 60°</t>
  </si>
  <si>
    <t>994385105</t>
  </si>
  <si>
    <t>Bednění a laťování montáž lišt trojúhelníkových nebo kontralatí</t>
  </si>
  <si>
    <t>detail E</t>
  </si>
  <si>
    <t>8+12,75</t>
  </si>
  <si>
    <t>20,5+12</t>
  </si>
  <si>
    <t>1700180652</t>
  </si>
  <si>
    <t>53,25*0,06*0,04</t>
  </si>
  <si>
    <t>0,128*0,1</t>
  </si>
  <si>
    <t>762395000</t>
  </si>
  <si>
    <t>Spojovací prostředky pro montáž krovu, bednění, laťování, světlíky, klíny</t>
  </si>
  <si>
    <t>-1592861432</t>
  </si>
  <si>
    <t xml:space="preserve">Spojovací prostředky krovů, bednění a laťování, nadstřešních konstrukcí  svory, prkna, hřebíky, pásová ocel, vruty</t>
  </si>
  <si>
    <t>9,6*0,022</t>
  </si>
  <si>
    <t>2,552</t>
  </si>
  <si>
    <t>0,141</t>
  </si>
  <si>
    <t>998762103</t>
  </si>
  <si>
    <t>Přesun hmot tonážní pro kce tesařské v objektech v do 24 m</t>
  </si>
  <si>
    <t>-1044668079</t>
  </si>
  <si>
    <t xml:space="preserve">Přesun hmot pro konstrukce tesařské  stanovený z hmotnosti přesunovaného materiálu vodorovná dopravní vzdálenost do 50 m v objektech výšky přes 12 do 24 m</t>
  </si>
  <si>
    <t>763131751</t>
  </si>
  <si>
    <t>Montáž parotěsné zábrany do SDK podhledu</t>
  </si>
  <si>
    <t>1557995321</t>
  </si>
  <si>
    <t>Podhled ze sádrokartonových desek ostatní práce a konstrukce na podhledech ze sádrokartonových desek montáž parotěsné zábrany</t>
  </si>
  <si>
    <t>283292100</t>
  </si>
  <si>
    <t xml:space="preserve">zábrana parotěsná  </t>
  </si>
  <si>
    <t>-321346694</t>
  </si>
  <si>
    <t xml:space="preserve">folie podstřešní parotěsná PE </t>
  </si>
  <si>
    <t>45,162*1,1 'Přepočtené koeficientem množství</t>
  </si>
  <si>
    <t>763131752</t>
  </si>
  <si>
    <t>Montáž jedné vrstvy tepelné izolace do SDK podhledu</t>
  </si>
  <si>
    <t>1150841956</t>
  </si>
  <si>
    <t xml:space="preserve">Podhled ze sádrokartonových desek  ostatní práce a konstrukce na podhledech ze sádrokartonových desek montáž jedné vrstvy tepelné izolace</t>
  </si>
  <si>
    <t>45,162*2</t>
  </si>
  <si>
    <t>63150849</t>
  </si>
  <si>
    <t xml:space="preserve">pás tepelný minerální izolací  λ=0,039 tl 100mm</t>
  </si>
  <si>
    <t>-875441382</t>
  </si>
  <si>
    <t xml:space="preserve">pás tepelný pro všechny druhy nezatížených izolací  λ=0,039 tl 100mm</t>
  </si>
  <si>
    <t>45,162*1,02</t>
  </si>
  <si>
    <t>63150851</t>
  </si>
  <si>
    <t>pás tepelný minerální izolací λ=0,039 tl 140mm</t>
  </si>
  <si>
    <t>-286626332</t>
  </si>
  <si>
    <t>pás tepelný pro všechny druhy nezatížených izolací λ=0,039 tl 140mm</t>
  </si>
  <si>
    <t>763161721</t>
  </si>
  <si>
    <t>SDK podkroví deska 1xDF 12,5 bez TI dvouvrstvá spodní kce profil CD+UD REI 30</t>
  </si>
  <si>
    <t>-954040703</t>
  </si>
  <si>
    <t xml:space="preserve">Podkroví ze sádrokartonových desek  dvouvrstvá spodní konstrukce z ocelových profilů CD, UD jednoduše opláštěná deskou protipožární DF, tl. 12,5 mm, bez TI , REI 15</t>
  </si>
  <si>
    <t>763161785</t>
  </si>
  <si>
    <t>Montáž desek tl. 12,5 mm SDK podkroví</t>
  </si>
  <si>
    <t>1587533426</t>
  </si>
  <si>
    <t xml:space="preserve">Podkroví ze sádrokartonových desek  montáž desek, tl. 12,5 mm</t>
  </si>
  <si>
    <t>59030027</t>
  </si>
  <si>
    <t>deska sdk protipožární DF tl 12,5mm</t>
  </si>
  <si>
    <t>-1039259282</t>
  </si>
  <si>
    <t>998763303</t>
  </si>
  <si>
    <t>Přesun hmot tonážní pro sádrokartonové konstrukce v objektech v do 24 m</t>
  </si>
  <si>
    <t>-1071243440</t>
  </si>
  <si>
    <t xml:space="preserve">Přesun hmot pro konstrukce montované z desek  sádrokartonových, sádrovláknitých, cementovláknitých nebo cementových stanovený z hmotnosti přesunovaného materiálu vodorovná dopravní vzdálenost do 50 m v objektech výšky přes 12 do 24 m</t>
  </si>
  <si>
    <t>764001911</t>
  </si>
  <si>
    <t>Napojení klempířských konstrukcí na stávající délky spoje přes 0,5 m vč.dodávky materiálu</t>
  </si>
  <si>
    <t>-298813647</t>
  </si>
  <si>
    <t>Napojení na stávající klempířské konstrukce délky spoje přes 0,5 m</t>
  </si>
  <si>
    <t>pozn.18</t>
  </si>
  <si>
    <t>pozn.19</t>
  </si>
  <si>
    <t>764002413</t>
  </si>
  <si>
    <t>Montáž strukturované oddělovací rohože</t>
  </si>
  <si>
    <t>130607231</t>
  </si>
  <si>
    <t>Montáž strukturní oddělovací rohože jakékoli rš</t>
  </si>
  <si>
    <t>283292230</t>
  </si>
  <si>
    <t xml:space="preserve">fólie strukturovaná  </t>
  </si>
  <si>
    <t>-122002514</t>
  </si>
  <si>
    <t xml:space="preserve">fólie strukturovaná pod plechovou krytinu  </t>
  </si>
  <si>
    <t>818,808*1,15 'Přepočtené koeficientem množství</t>
  </si>
  <si>
    <t>764031411</t>
  </si>
  <si>
    <t>Vyztužovací plech z Cu plechu rš 150 mm</t>
  </si>
  <si>
    <t>1597398703</t>
  </si>
  <si>
    <t>Vyztužovací plech z měděného plechu rš 150 mm</t>
  </si>
  <si>
    <t>detail F1</t>
  </si>
  <si>
    <t>12,1+7,5+6</t>
  </si>
  <si>
    <t>detail F2</t>
  </si>
  <si>
    <t>detail G</t>
  </si>
  <si>
    <t>764031413</t>
  </si>
  <si>
    <t>Vyztužovací plech z Cu plechu rš 250 mm</t>
  </si>
  <si>
    <t>-2066171081</t>
  </si>
  <si>
    <t>Vyztužovací plech z měděného plechu rš 250 mm</t>
  </si>
  <si>
    <t>detail J</t>
  </si>
  <si>
    <t>764031414</t>
  </si>
  <si>
    <t>Vyztužovací plech z Cu plechu rš 330 mm</t>
  </si>
  <si>
    <t>452557247</t>
  </si>
  <si>
    <t>Vytužovací plech z měděného plechu rš 330 mm</t>
  </si>
  <si>
    <t>detail B</t>
  </si>
  <si>
    <t>2,5</t>
  </si>
  <si>
    <t>16*2</t>
  </si>
  <si>
    <t>764131413</t>
  </si>
  <si>
    <t xml:space="preserve">Krytina střechy rovné drážkováním ze svitků z Cu plechu rš 670 mm sklonu do 60°  s úpravou u okapů, prostupů a výčnělků střechy</t>
  </si>
  <si>
    <t>2133407944</t>
  </si>
  <si>
    <t>Krytina ze svitků nebo tabulí z měděného plechu s úpravou u okapů, prostupů a výčnělků střechy rovné drážkováním ze svitků rš 670 mm, sklon střechy přes 30 do 60°</t>
  </si>
  <si>
    <t>818,808</t>
  </si>
  <si>
    <t>2*2</t>
  </si>
  <si>
    <t>764131491</t>
  </si>
  <si>
    <t xml:space="preserve">Příplatek k cenám krytiny z Cu plechu za těsnění drážek  </t>
  </si>
  <si>
    <t>-461702811</t>
  </si>
  <si>
    <t xml:space="preserve">Krytina ze svitků nebo tabulí z měděného plechu s úpravou u okapů, prostupů a výčnělků Příplatek k cenám za těsnění drážek </t>
  </si>
  <si>
    <t>764201106</t>
  </si>
  <si>
    <t>Montáž oplechování větraného hřebene s větrací mřížkou (materiál použit stávající)</t>
  </si>
  <si>
    <t>873352494</t>
  </si>
  <si>
    <t>Montáž oplechování střešních prvků hřebene větraného včetně větrací mřížky</t>
  </si>
  <si>
    <t>764231413</t>
  </si>
  <si>
    <t xml:space="preserve">Oplechování nevětraného hřebene z Cu plechu s hřebenovým  plechem do rš 250 mm</t>
  </si>
  <si>
    <t>-1818667110</t>
  </si>
  <si>
    <t>Oplechování střešních prvků z měděného plechu hřebene nevětraného s použitím hřebenového plechu rš 250 mm</t>
  </si>
  <si>
    <t>764231467</t>
  </si>
  <si>
    <t>Oplechování úžlabí z Cu plechu rš 670 mm</t>
  </si>
  <si>
    <t>933163476</t>
  </si>
  <si>
    <t>Oplechování střešních prvků z měděného plechu úžlabí rš 670 mm</t>
  </si>
  <si>
    <t>detail C</t>
  </si>
  <si>
    <t>14+12</t>
  </si>
  <si>
    <t>764232405</t>
  </si>
  <si>
    <t>Oplechování štítu závětrnou lištou z Cu plechu rš 400 mm</t>
  </si>
  <si>
    <t>1019002074</t>
  </si>
  <si>
    <t>Oplechování střešních prvků z měděného plechu štítu závětrnou lištou rš 400 mm</t>
  </si>
  <si>
    <t>764232434</t>
  </si>
  <si>
    <t>Oplechování rovné okapové hrany z Cu plechu rš 330 mm</t>
  </si>
  <si>
    <t>156710723</t>
  </si>
  <si>
    <t>Oplechování střešních prvků z měděného plechu okapu okapovým plechem střechy rovné rš 330 mm</t>
  </si>
  <si>
    <t>764233452</t>
  </si>
  <si>
    <t>Střešní výlez pro krytinu skládanou nebo plechovou z Cu plechu</t>
  </si>
  <si>
    <t>-167180156</t>
  </si>
  <si>
    <t>Oplechování střešních prvků z měděného plechu střešní výlez rozměru 600 x 600 mm, střechy s krytinou skládanou nebo plechovou</t>
  </si>
  <si>
    <t>7642334551</t>
  </si>
  <si>
    <t>Sněhový zachytávač krytiny z Cu plechu průběžný jednotrubkový vč.držáků a spojovacího materiálu (trubky použity stávající)</t>
  </si>
  <si>
    <t>-1398498566</t>
  </si>
  <si>
    <t>Oplechování střešních prvků z měděného plechu sněhový zachytávač průbežný jednotrubkový</t>
  </si>
  <si>
    <t>č1.1.7 - řezy A-A´, B-B´, C-C´ návrh</t>
  </si>
  <si>
    <t>764238411</t>
  </si>
  <si>
    <t>Oplechování římsy a okrasných prvků rovné mechanicky kotvené z Cu plechu rš přes 670 mm</t>
  </si>
  <si>
    <t>1124909083</t>
  </si>
  <si>
    <t>Oplechování říms a ozdobných prvků z měděného plechu rovných, bez rohů mechanicky kotvené přes rš 670 mm</t>
  </si>
  <si>
    <t>16*1</t>
  </si>
  <si>
    <t>764331415</t>
  </si>
  <si>
    <t xml:space="preserve">Lemování rovných zdí střech s krytinou skládanou  z Cu plechu rš 400 mm</t>
  </si>
  <si>
    <t>-2017143213</t>
  </si>
  <si>
    <t>Lemování zdí z měděného plechu boční nebo horní rovných, střech s krytinou skládanou mimo prejzovou rš 400 mm</t>
  </si>
  <si>
    <t>764336422</t>
  </si>
  <si>
    <t xml:space="preserve">Lemování ventilačních nástavců z Cu plechu s ventilačním nástavcem  na skládané krytině průměru do 100 mm</t>
  </si>
  <si>
    <t>-1153148167</t>
  </si>
  <si>
    <t>Lemování ventilačních nástavců z měděného plechu výšky do 1000 mm, se stříškou střech s krytinou skládanou mimo prejzovou nebo z plechu, průměru přes 75 do 100 mm</t>
  </si>
  <si>
    <t>č1.1.6 - půdorys střechy návrh - ZTI</t>
  </si>
  <si>
    <t>764501105</t>
  </si>
  <si>
    <t>Montáž háku pro podokapní půlkulatý žlab</t>
  </si>
  <si>
    <t>-1430890673</t>
  </si>
  <si>
    <t>Montáž žlabu podokapního půlkruhového háku</t>
  </si>
  <si>
    <t>zdvojnásobení počtu háků</t>
  </si>
  <si>
    <t>553498541</t>
  </si>
  <si>
    <t>hák žlabový Cu rš. 330</t>
  </si>
  <si>
    <t>284611388</t>
  </si>
  <si>
    <t>553498542</t>
  </si>
  <si>
    <t>hák žlabový Cu rš. 500</t>
  </si>
  <si>
    <t>567117474</t>
  </si>
  <si>
    <t>553498543</t>
  </si>
  <si>
    <t>hák žlabový Cu rš. 660</t>
  </si>
  <si>
    <t>50550849</t>
  </si>
  <si>
    <t>764531404</t>
  </si>
  <si>
    <t>Žlab podokapní půlkruhový z Cu plechu rš 330 mm včetně háků a čel</t>
  </si>
  <si>
    <t>1680154087</t>
  </si>
  <si>
    <t>Žlab podokapní z měděného plechu včetně háků a čel půlkruhový rš 330 mm</t>
  </si>
  <si>
    <t>29,5</t>
  </si>
  <si>
    <t>764531406</t>
  </si>
  <si>
    <t>Žlab podokapní půlkruhový z Cu plechu rš 500 mm včetně háků a čel</t>
  </si>
  <si>
    <t>-622527983</t>
  </si>
  <si>
    <t>71</t>
  </si>
  <si>
    <t>764531407</t>
  </si>
  <si>
    <t>Žlab podokapní půlkruhový z Cu plechu rš 660 mm včetně háků a čel</t>
  </si>
  <si>
    <t>1258180534</t>
  </si>
  <si>
    <t>72</t>
  </si>
  <si>
    <t>764531424</t>
  </si>
  <si>
    <t>Roh nebo kout půlkruhového podokapního žlabu z Cu plechu rš 330 mm</t>
  </si>
  <si>
    <t>-1153075172</t>
  </si>
  <si>
    <t>Žlab podokapní z měděného plechu včetně háků a čel roh nebo kout, žlabu půlkruhového rš 330 mm</t>
  </si>
  <si>
    <t>73</t>
  </si>
  <si>
    <t>764531444</t>
  </si>
  <si>
    <t>Kotlík oválný (trychtýřový) pro podokapní žlaby z Cu plechu 330/100 mm</t>
  </si>
  <si>
    <t>-238910395</t>
  </si>
  <si>
    <t>Žlab podokapní z měděného plechu včetně háků a čel kotlík oválný (trychtýřový), rš žlabu/průměr svodu 330/100 mm</t>
  </si>
  <si>
    <t>74</t>
  </si>
  <si>
    <t>7645314641</t>
  </si>
  <si>
    <t>Kotlík hranatý pro podokapní žlaby z Cu plechu s ozdobnou růžicí</t>
  </si>
  <si>
    <t>1897661304</t>
  </si>
  <si>
    <t>75</t>
  </si>
  <si>
    <t>764533407</t>
  </si>
  <si>
    <t>Žlaby nadokapní (nástřešní ) oblého tvaru včetně háků, čel a hrdel z Cu plechu rš 670 mm</t>
  </si>
  <si>
    <t>1591910488</t>
  </si>
  <si>
    <t>Žlab nadokapní (nástřešní) z měděného plechu oblého tvaru, včetně háků, čel a hrdel rš 670 mm</t>
  </si>
  <si>
    <t>76</t>
  </si>
  <si>
    <t>764538422</t>
  </si>
  <si>
    <t>Svody kruhové včetně objímek, kolen, odskoků z Cu plechu průměru 100 mm</t>
  </si>
  <si>
    <t>1242076979</t>
  </si>
  <si>
    <t>Svod z měděného plechu včetně objímek, kolen a odskoků kruhový, průměru 100 mm</t>
  </si>
  <si>
    <t>D5-8</t>
  </si>
  <si>
    <t>8,6+8,6+0,5+0,5</t>
  </si>
  <si>
    <t>77</t>
  </si>
  <si>
    <t>764538424</t>
  </si>
  <si>
    <t>Svody kruhové včetně objímek, kolen, odskoků z Cu plechu průměru 150 mm</t>
  </si>
  <si>
    <t>528198730</t>
  </si>
  <si>
    <t>Svod z měděného plechu včetně objímek, kolen a odskoků kruhový, průměru 150 mm</t>
  </si>
  <si>
    <t>D1-4</t>
  </si>
  <si>
    <t>0,5+0,5+0,5+0,5</t>
  </si>
  <si>
    <t>78</t>
  </si>
  <si>
    <t>998764103</t>
  </si>
  <si>
    <t>Přesun hmot tonážní pro konstrukce klempířské v objektech v do 24 m</t>
  </si>
  <si>
    <t>1950838738</t>
  </si>
  <si>
    <t>Přesun hmot pro konstrukce klempířské stanovený z hmotnosti přesunovaného materiálu vodorovná dopravní vzdálenost do 50 m v objektech výšky přes 12 do 24 m</t>
  </si>
  <si>
    <t>79</t>
  </si>
  <si>
    <t>765111102</t>
  </si>
  <si>
    <t>Montáž krytiny keramické hladké sklonu do 30° na sucho přes 32 do 40 ks/m2 šupinové krytí</t>
  </si>
  <si>
    <t>-1296027928</t>
  </si>
  <si>
    <t xml:space="preserve">Montáž krytiny keramické  sklonu do 30° hladké (bobrovky) přes 32 do 40 ks/m2 na sucho šupinové krytí</t>
  </si>
  <si>
    <t>80</t>
  </si>
  <si>
    <t>596600101</t>
  </si>
  <si>
    <t>taška bobrovka 18x38 cm režná vč.doplňkových tašek</t>
  </si>
  <si>
    <t>-938155541</t>
  </si>
  <si>
    <t>129,47*1,05</t>
  </si>
  <si>
    <t>81</t>
  </si>
  <si>
    <t>765111201</t>
  </si>
  <si>
    <t>Montáž krytiny keramické okapní větrací pás</t>
  </si>
  <si>
    <t>-599158718</t>
  </si>
  <si>
    <t xml:space="preserve">Montáž krytiny keramické  okapové hrany s okapním větracím pásem</t>
  </si>
  <si>
    <t>82</t>
  </si>
  <si>
    <t>596600271</t>
  </si>
  <si>
    <t>pás ochranný větrací okapní Cu š 100mm</t>
  </si>
  <si>
    <t>-1748237688</t>
  </si>
  <si>
    <t>57,6*1,05</t>
  </si>
  <si>
    <t>83</t>
  </si>
  <si>
    <t>765111231</t>
  </si>
  <si>
    <t>Montáž krytiny keramické nároží do malty vč.dodávky malty</t>
  </si>
  <si>
    <t>-1738135057</t>
  </si>
  <si>
    <t xml:space="preserve">Montáž krytiny keramické  nárožní hrany nevětrané do malty</t>
  </si>
  <si>
    <t>detail K</t>
  </si>
  <si>
    <t>84</t>
  </si>
  <si>
    <t>59660861.TDH</t>
  </si>
  <si>
    <t>hřebenáč č. 7 polodrážkový - šířka 18 cm (k tašce bobrovka)-režná</t>
  </si>
  <si>
    <t>128207590</t>
  </si>
  <si>
    <t>21*1,05</t>
  </si>
  <si>
    <t>85</t>
  </si>
  <si>
    <t>59660809</t>
  </si>
  <si>
    <t xml:space="preserve">ukončení hřebenáče nárožní dlouhé k hřebenáči </t>
  </si>
  <si>
    <t>-1769484293</t>
  </si>
  <si>
    <t>86</t>
  </si>
  <si>
    <t>765111261</t>
  </si>
  <si>
    <t>Montáž krytiny keramické hřeben zplna do malty vč.dodávky malty</t>
  </si>
  <si>
    <t>1972358625</t>
  </si>
  <si>
    <t xml:space="preserve">Montáž krytiny keramické  hřebene nevětraného zplna do malty</t>
  </si>
  <si>
    <t>6+6</t>
  </si>
  <si>
    <t>4+4</t>
  </si>
  <si>
    <t>87</t>
  </si>
  <si>
    <t>1379548633</t>
  </si>
  <si>
    <t>20*3*1,05</t>
  </si>
  <si>
    <t>88</t>
  </si>
  <si>
    <t>765115111</t>
  </si>
  <si>
    <t>Montáž rozdělovacího hřebenáče pro keramickou krytinu</t>
  </si>
  <si>
    <t>-1814399020</t>
  </si>
  <si>
    <t xml:space="preserve">Montáž střešních doplňků krytiny keramické  doplňků hřebene rozdělovacího hřebenáče</t>
  </si>
  <si>
    <t>89</t>
  </si>
  <si>
    <t>59660829</t>
  </si>
  <si>
    <t>hřebenáč rozdělovací k hřebenáči režná</t>
  </si>
  <si>
    <t>-2055284879</t>
  </si>
  <si>
    <t>90</t>
  </si>
  <si>
    <t>765115402</t>
  </si>
  <si>
    <t>Montáž držáku (mříže sněholamu, kulatiny) pro keramickou krytinu</t>
  </si>
  <si>
    <t>2026034901</t>
  </si>
  <si>
    <t xml:space="preserve">Montáž střešních doplňků krytiny keramické  protisněhové zábrany držáku (mříže sněholamu, kulatiny)</t>
  </si>
  <si>
    <t>91</t>
  </si>
  <si>
    <t>596602491</t>
  </si>
  <si>
    <t>hák protisněhový pro kulatinu</t>
  </si>
  <si>
    <t>1208081675</t>
  </si>
  <si>
    <t>hák protisněhový D-06</t>
  </si>
  <si>
    <t>92</t>
  </si>
  <si>
    <t>60591320</t>
  </si>
  <si>
    <t>kulatina odkorněná D 7-15cm do dl 5m</t>
  </si>
  <si>
    <t>-1138090188</t>
  </si>
  <si>
    <t>93</t>
  </si>
  <si>
    <t>998765103</t>
  </si>
  <si>
    <t>Přesun hmot tonážní pro krytiny skládané v objektech v do 24 m</t>
  </si>
  <si>
    <t>-1448712976</t>
  </si>
  <si>
    <t>Přesun hmot pro krytiny skládané stanovený z hmotnosti přesunovaného materiálu vodorovná dopravní vzdálenost do 50 m na objektech výšky přes 12 do 24 m</t>
  </si>
  <si>
    <t>94</t>
  </si>
  <si>
    <t>766671005</t>
  </si>
  <si>
    <t>Montáž střešního okna do krytiny ploché 78 x 140 cm</t>
  </si>
  <si>
    <t>625485110</t>
  </si>
  <si>
    <t xml:space="preserve">Montáž střešních oken dřevěných nebo plastových  kyvných, výklopných/kyvných s okenním rámem a lemováním, s plisovaným límcem, s napojením na krytinu do krytiny ploché, rozměru 78 x 140 cm</t>
  </si>
  <si>
    <t>95</t>
  </si>
  <si>
    <t>61124306</t>
  </si>
  <si>
    <t xml:space="preserve">okno střešní 78 x 140 cm,  automatická ventilace, izolační dvojsklo, Uw=1,2W/M2K, lemování, zateplovací sada</t>
  </si>
  <si>
    <t>913821969</t>
  </si>
  <si>
    <t>okno střešní 78 x 140 cm</t>
  </si>
  <si>
    <t>96</t>
  </si>
  <si>
    <t>998766103</t>
  </si>
  <si>
    <t>Přesun hmot tonážní pro konstrukce truhlářské v objektech v do 24 m</t>
  </si>
  <si>
    <t>-1539455323</t>
  </si>
  <si>
    <t>Přesun hmot pro konstrukce truhlářské stanovený z hmotnosti přesunovaného materiálu vodorovná dopravní vzdálenost do 50 m v objektech výšky přes 12 do 24 m</t>
  </si>
  <si>
    <t>97</t>
  </si>
  <si>
    <t>783213121</t>
  </si>
  <si>
    <t>Napouštěcí dvojnásobný syntetický fungicidní nátěr tesařských konstrukcí zabudovaných do konstrukce</t>
  </si>
  <si>
    <t>-504080952</t>
  </si>
  <si>
    <t>Napouštěcí nátěr tesařských konstrukcí zabudovaných do konstrukce proti dřevokazným houbám, hmyzu a plísním dvojnásobný syntetický</t>
  </si>
  <si>
    <t>viz ometení</t>
  </si>
  <si>
    <t>709,601</t>
  </si>
  <si>
    <t>3,14*0,12*23</t>
  </si>
  <si>
    <t>98</t>
  </si>
  <si>
    <t>783218111</t>
  </si>
  <si>
    <t>Lazurovací dvojnásobný syntetický nátěr tesařských konstrukcí</t>
  </si>
  <si>
    <t>1428892398</t>
  </si>
  <si>
    <t>Lazurovací nátěr tesařských konstrukcí dvojnásobný syntetický</t>
  </si>
  <si>
    <t>3,14*0,12*23*2</t>
  </si>
  <si>
    <t>99</t>
  </si>
  <si>
    <t>783823135</t>
  </si>
  <si>
    <t>Penetrační silikonový nátěr hladkých, tenkovrstvých zrnitých nebo štukových omítek</t>
  </si>
  <si>
    <t>-776739542</t>
  </si>
  <si>
    <t>Penetrační nátěr omítek hladkých omítek hladkých, zrnitých tenkovrstvých nebo štukových stupně členitosti 1 a 2 silikonový</t>
  </si>
  <si>
    <t>100</t>
  </si>
  <si>
    <t>783827425</t>
  </si>
  <si>
    <t>Krycí dvojnásobný silikonový nátěr omítek stupně členitosti 1 a 2</t>
  </si>
  <si>
    <t>-131322118</t>
  </si>
  <si>
    <t>Krycí (ochranný ) nátěr omítek dvojnásobný hladkých omítek hladkých, zrnitých tenkovrstvých nebo štukových stupně členitosti 1 a 2 silikonový</t>
  </si>
  <si>
    <t>784</t>
  </si>
  <si>
    <t>Dokončovací práce - malby a tapety</t>
  </si>
  <si>
    <t>101</t>
  </si>
  <si>
    <t>784171111</t>
  </si>
  <si>
    <t>Zakrytí vnitřních ploch v místnostech výšky do 3,80 m</t>
  </si>
  <si>
    <t>-85122233</t>
  </si>
  <si>
    <t>Zakrytí nemalovaných ploch (materiál ve specifikaci) včetně pozdějšího odkrytí svislých ploch např. stěn, oken, dveří v místnostech výšky do 3,80</t>
  </si>
  <si>
    <t>102</t>
  </si>
  <si>
    <t>58124844</t>
  </si>
  <si>
    <t>fólie pro malířské potřeby zakrývací</t>
  </si>
  <si>
    <t>-1713391844</t>
  </si>
  <si>
    <t>150*1,05 'Přepočtené koeficientem množství</t>
  </si>
  <si>
    <t>103</t>
  </si>
  <si>
    <t>784181101</t>
  </si>
  <si>
    <t>Základní akrylátová jednonásobná penetrace podkladu v místnostech výšky do 3,80m</t>
  </si>
  <si>
    <t>-1631906964</t>
  </si>
  <si>
    <t>Penetrace podkladu jednonásobná základní akrylátová v místnostech výšky do 3,80 m</t>
  </si>
  <si>
    <t>(3,5+2,65+1,9+3,65+2,85+2,05+4,95+3,55)*(2,2+2)</t>
  </si>
  <si>
    <t>104</t>
  </si>
  <si>
    <t>784211121</t>
  </si>
  <si>
    <t>Dvojnásobné bílé malby ze směsí za mokra středně otěruvzdorných v místnostech výšky do 3,80 m</t>
  </si>
  <si>
    <t>960133245</t>
  </si>
  <si>
    <t>Malby z malířských směsí otěruvzdorných za mokra dvojnásobné, bílé za mokra otěruvzdorné středně v místnostech výšky do 3,80 m</t>
  </si>
  <si>
    <t>105</t>
  </si>
  <si>
    <t>784211163</t>
  </si>
  <si>
    <t xml:space="preserve">Příplatek k cenám 2x maleb ze směsí za mokra otěruvzdorných za barevnou malbu  </t>
  </si>
  <si>
    <t>1884489011</t>
  </si>
  <si>
    <t>Malby z malířských směsí otěruvzdorných za mokra Příplatek k cenám dvojnásobných maleb za provádění barevné malby tónované na tónovacích automatech</t>
  </si>
  <si>
    <t>786</t>
  </si>
  <si>
    <t>Dokončovací práce - čalounické úpravy</t>
  </si>
  <si>
    <t>106</t>
  </si>
  <si>
    <t>786623111</t>
  </si>
  <si>
    <t>Montáž žaluzie vnitřní manuálně ovládané do oken střešních</t>
  </si>
  <si>
    <t>1407336821</t>
  </si>
  <si>
    <t xml:space="preserve">Montáž zastiňujících žaluzií  lamelových vnitřních manuálně ovládaných, do oken střešních</t>
  </si>
  <si>
    <t>107</t>
  </si>
  <si>
    <t>61140039</t>
  </si>
  <si>
    <t>žaluzie vnitřní manuálně ovládaná střešních oken rozměru do 78x140cm</t>
  </si>
  <si>
    <t>-1543729921</t>
  </si>
  <si>
    <t>108</t>
  </si>
  <si>
    <t>998786102</t>
  </si>
  <si>
    <t>Přesun hmot tonážní pro čalounické úpravy v objektech v do 12 m</t>
  </si>
  <si>
    <t>-324489297</t>
  </si>
  <si>
    <t xml:space="preserve">Přesun hmot pro čalounické úpravy  stanovený z hmotnosti přesunovaného materiálu vodorovná dopravní vzdálenost do 50 m v objektech výšky (hloubky) přes 6 do 12 m</t>
  </si>
  <si>
    <t>01-3 - Zpevněné plochy</t>
  </si>
  <si>
    <t xml:space="preserve"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Pro sestavení SOUPISU PRACÍ v podrobnostech vymezených vyhl. č. 169/2016Sb. byla použita v převážné míře cenová soustava ÚRS.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Stavba doloží množství odpadu uloženého na skládce platným vážnými lístky - Tato část soupisu prací vychází dle vyhlášky 169/2016 Sb. z následujících grafických a textových částí projektové dokumentace:  A. Průvodní zpráva B. Souhrnná technická zpráva C1. Situační výkres širších vztahů C2. Koordinační situační výkres 1.1.1 Technická zpráva (společná pro části D.1.1 a D.1.2)</t>
  </si>
  <si>
    <t xml:space="preserve">    1 - Zemní práce</t>
  </si>
  <si>
    <t xml:space="preserve">    5 - Komunikace pozemní</t>
  </si>
  <si>
    <t>Zemní práce</t>
  </si>
  <si>
    <t>113106023</t>
  </si>
  <si>
    <t>Rozebrání dlažeb při překopech komunikací pro pěší ze zámkové dlažby ručně</t>
  </si>
  <si>
    <t>1137970208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</si>
  <si>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ze zámkové dlažby</t>
  </si>
  <si>
    <t>113107023</t>
  </si>
  <si>
    <t>Odstranění podkladu z kameniva drceného tl 300 mm při překopech ručně</t>
  </si>
  <si>
    <t>1615582707</t>
  </si>
  <si>
    <t>Odstranění podkladů nebo krytů při překopech inženýrských sítí s přemístěním hmot na skládku ve vzdálenosti do 3 m nebo s naložením na dopravní prostředek ručně z kameniva hrubého drceného, o tl. vrstvy přes 200 do 300 mm</t>
  </si>
  <si>
    <t>113107424</t>
  </si>
  <si>
    <t>Odstranění podkladu z kameniva drceného tl 400 mm při překopech strojně pl do 15 m2</t>
  </si>
  <si>
    <t>-2085331074</t>
  </si>
  <si>
    <t>Odstranění podkladů nebo krytů při překopech inženýrských sítí s přemístěním hmot na skládku ve vzdálenosti do 3 m nebo s naložením na dopravní prostředek strojně plochy jednotlivě do 15 m2 z kameniva hrubého drceného, o tl. vrstvy přes 300 do 400 mm</t>
  </si>
  <si>
    <t>113107443</t>
  </si>
  <si>
    <t>Odstranění podkladu živičných tl 150 mm při překopech strojně pl do 15 m2</t>
  </si>
  <si>
    <t>1605864591</t>
  </si>
  <si>
    <t>Odstranění podkladů nebo krytů při překopech inženýrských sítí s přemístěním hmot na skládku ve vzdálenosti do 3 m nebo s naložením na dopravní prostředek strojně plochy jednotlivě do 15 m2 živičných, o tl. vrstvy přes 100 do 150 mm</t>
  </si>
  <si>
    <t>181951102</t>
  </si>
  <si>
    <t>Úprava pláně v hornině tř. 1 až 4 se zhutněním</t>
  </si>
  <si>
    <t>1374475569</t>
  </si>
  <si>
    <t xml:space="preserve">Úprava pláně vyrovnáním výškových rozdílů  v hornině tř. 1 až 4 se zhutněním</t>
  </si>
  <si>
    <t>7,5</t>
  </si>
  <si>
    <t>Komunikace pozemní</t>
  </si>
  <si>
    <t>564831111</t>
  </si>
  <si>
    <t>Podklad ze štěrkodrtě ŠD tl 100 mm</t>
  </si>
  <si>
    <t>-978226804</t>
  </si>
  <si>
    <t xml:space="preserve">Podklad ze štěrkodrti ŠD  s rozprostřením a zhutněním, po zhutnění tl. 100 mm</t>
  </si>
  <si>
    <t>564861111</t>
  </si>
  <si>
    <t>Podklad ze štěrkodrtě ŠD tl 200 mm</t>
  </si>
  <si>
    <t>-451249492</t>
  </si>
  <si>
    <t xml:space="preserve">Podklad ze štěrkodrti ŠD  s rozprostřením a zhutněním, po zhutnění tl. 200 mm</t>
  </si>
  <si>
    <t>566901133</t>
  </si>
  <si>
    <t>Vyspravení podkladu po překopech ing sítí plochy do 15 m2 štěrkodrtí tl. 200 mm</t>
  </si>
  <si>
    <t>-250960359</t>
  </si>
  <si>
    <t>Vyspravení podkladu po překopech inženýrských sítí plochy do 15 m2 s rozprostřením a zhutněním štěrkodrtí tl. 200 mm</t>
  </si>
  <si>
    <t>566901161</t>
  </si>
  <si>
    <t>Vyspravení podkladu po překopech ing sítí plochy do 15 m2 obalovaným kamenivem ACP (OK) do tl. 100 mm</t>
  </si>
  <si>
    <t>-902759570</t>
  </si>
  <si>
    <t>Vyspravení podkladu po překopech inženýrských sítí plochy do 15 m2 s rozprostřením a zhutněním obalovaným kamenivem ACP (OK) tl. 100 mm</t>
  </si>
  <si>
    <t>566901172</t>
  </si>
  <si>
    <t>Vyspravení podkladu po překopech ing sítí plochy do 15 m2 směsí stmelenou cementem SC 20/25 do tl 150mm</t>
  </si>
  <si>
    <t>-1690888662</t>
  </si>
  <si>
    <t>Vyspravení podkladu po překopech inženýrských sítí plochy do 15 m2 s rozprostřením a zhutněním směsí zpevněnou cementem SC C 20/25 (PB I) tl. 150 mm</t>
  </si>
  <si>
    <t>572340111</t>
  </si>
  <si>
    <t>Vyspravení krytu komunikací po překopech plochy do 15 m2 asfaltovým betonem ACO (AB) do tl 50 mm</t>
  </si>
  <si>
    <t>-1613174406</t>
  </si>
  <si>
    <t>Vyspravení krytu komunikací po překopech inženýrských sítí plochy do 15 m2 asfaltovým betonem ACO (AB), po zhutnění tl. přes 30 do 50 mm</t>
  </si>
  <si>
    <t>573111111</t>
  </si>
  <si>
    <t>Postřik živičný infiltrační s posypem z asfaltu množství 0,60 kg/m2</t>
  </si>
  <si>
    <t>1963011961</t>
  </si>
  <si>
    <t>Postřik infiltrační PI z asfaltu silničního s posypem kamenivem, v množství 0,60 kg/m2</t>
  </si>
  <si>
    <t>573211106</t>
  </si>
  <si>
    <t>Postřik živičný spojovací z asfaltu v množství 0,20 kg/m2</t>
  </si>
  <si>
    <t>-587557514</t>
  </si>
  <si>
    <t>Postřik spojovací PS bez posypu kamenivem z asfaltu silničního, v množství 0,20 kg/m2</t>
  </si>
  <si>
    <t>596211110</t>
  </si>
  <si>
    <t>Kladení zámkové dlažby komunikací pro pěší tl 60 mm skupiny A pl do 50 m2</t>
  </si>
  <si>
    <t>-1878401939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</si>
  <si>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</si>
  <si>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59245021</t>
  </si>
  <si>
    <t>dlažba skladebná betonová tl. 6 cm přírodní</t>
  </si>
  <si>
    <t>-1329297594</t>
  </si>
  <si>
    <t xml:space="preserve">doplnění 20%  (80% dlažby použita stávající)</t>
  </si>
  <si>
    <t>30*0,20</t>
  </si>
  <si>
    <t>599141111</t>
  </si>
  <si>
    <t>Vyplnění spár živičnou zálivkou</t>
  </si>
  <si>
    <t>-1006625841</t>
  </si>
  <si>
    <t xml:space="preserve">Vyplnění spár jakékoliv tloušťky  živičnou zálivkou</t>
  </si>
  <si>
    <t>919735113</t>
  </si>
  <si>
    <t>Řezání stávajícího živičného krytu hl do 150 mm</t>
  </si>
  <si>
    <t>-1942930242</t>
  </si>
  <si>
    <t xml:space="preserve">Řezání stávajícího živičného krytu nebo podkladu  hloubky přes 100 do 150 mm</t>
  </si>
  <si>
    <t>5*2+1,5</t>
  </si>
  <si>
    <t>979051121</t>
  </si>
  <si>
    <t>Očištění zámkových dlaždic se spárováním z kameniva těženého při překopech inženýrských sítí</t>
  </si>
  <si>
    <t>-468282494</t>
  </si>
  <si>
    <t>Očištění vybouraných prvků při překopech inženýrských sítí od spojovacího materiálu s odklizením a uložením očištěných hmot a spojovacího materiálu na skládku do vzdálenosti 10 m nebo naložením na dopravní prostředek zámkových dlaždic s vyplněním spár kamenivem</t>
  </si>
  <si>
    <t>80%</t>
  </si>
  <si>
    <t>30*0,80</t>
  </si>
  <si>
    <t>997221551</t>
  </si>
  <si>
    <t>Vodorovná doprava suti ze sypkých materiálů do 1 km</t>
  </si>
  <si>
    <t>1142598458</t>
  </si>
  <si>
    <t xml:space="preserve">Vodorovná doprava suti  bez naložení, ale se složením a s hrubým urovnáním ze sypkých materiálů, na vzdálenost do 1 km</t>
  </si>
  <si>
    <t>27,72</t>
  </si>
  <si>
    <t>-80% dlažby</t>
  </si>
  <si>
    <t>-30*0,260*0,80</t>
  </si>
  <si>
    <t>997221559</t>
  </si>
  <si>
    <t>Příplatek ZKD 1 km u vodorovné dopravy suti ze sypkých materiálů</t>
  </si>
  <si>
    <t>990040004</t>
  </si>
  <si>
    <t xml:space="preserve">Vodorovná doprava suti  bez naložení, ale se složením a s hrubým urovnáním Příplatek k ceně za každý další i započatý 1 km přes 1 km</t>
  </si>
  <si>
    <t>21,48*19</t>
  </si>
  <si>
    <t>997221815</t>
  </si>
  <si>
    <t xml:space="preserve">Poplatek za uložení na skládce (skládkovné) stavebního odpadu betonového  </t>
  </si>
  <si>
    <t>-1628856205</t>
  </si>
  <si>
    <t xml:space="preserve">Poplatek za uložení stavebního odpadu na skládce (skládkovné) z prostého betonu  </t>
  </si>
  <si>
    <t>-2,37</t>
  </si>
  <si>
    <t>-17,55</t>
  </si>
  <si>
    <t>997221845</t>
  </si>
  <si>
    <t xml:space="preserve">Poplatek za uložení na skládce (skládkovné) odpadu asfaltového bez dehtu  </t>
  </si>
  <si>
    <t>-94653404</t>
  </si>
  <si>
    <t xml:space="preserve">Poplatek za uložení stavebního odpadu na skládce (skládkovné) asfaltového bez obsahu dehtu </t>
  </si>
  <si>
    <t>997221855</t>
  </si>
  <si>
    <t xml:space="preserve">Poplatek za uložení na skládce (skládkovné) zeminy a kameniva </t>
  </si>
  <si>
    <t>133091283</t>
  </si>
  <si>
    <t xml:space="preserve">Poplatek za uložení stavebního odpadu na skládce (skládkovné) zeminy a kameniva </t>
  </si>
  <si>
    <t>13,2+4,35</t>
  </si>
  <si>
    <t>998223011</t>
  </si>
  <si>
    <t>Přesun hmot pro pozemní komunikace s krytem dlážděným</t>
  </si>
  <si>
    <t>913341782</t>
  </si>
  <si>
    <t xml:space="preserve">Přesun hmot pro pozemní komunikace s krytem dlážděným  dopravní vzdálenost do 200 m jakékoliv délky objektu</t>
  </si>
  <si>
    <t>01-4 - Dešťová kanalizace</t>
  </si>
  <si>
    <t xml:space="preserve">    8 - Trubní vedení</t>
  </si>
  <si>
    <t xml:space="preserve">    721 - Zdravotechnika - vnitřní kanalizace</t>
  </si>
  <si>
    <t>120001101</t>
  </si>
  <si>
    <t>Příplatek za ztížení odkopávky nebo prokkopávky v blízkosti inženýrských sítí</t>
  </si>
  <si>
    <t>-6351530</t>
  </si>
  <si>
    <t xml:space="preserve">Příplatek k cenám vykopávek za ztížení vykopávky  v blízkosti inženýrských sítí nebo výbušnin v horninách jakékoliv třídy</t>
  </si>
  <si>
    <t>132201201</t>
  </si>
  <si>
    <t>Hloubení rýh š do 2000 mm v hornině tř. 3 objemu do 100 m3</t>
  </si>
  <si>
    <t>1951023252</t>
  </si>
  <si>
    <t xml:space="preserve">Hloubení zapažených i nezapažených rýh šířky přes 600 do 2 000 mm  s urovnáním dna do předepsaného profilu a spádu v hornině tř. 3 do 100 m3</t>
  </si>
  <si>
    <t>(17+6)*0,8*1,2</t>
  </si>
  <si>
    <t>162701105</t>
  </si>
  <si>
    <t>Vodorovné přemístění do 10000 m výkopku/sypaniny z horniny tř. 1 až 4</t>
  </si>
  <si>
    <t>364830020</t>
  </si>
  <si>
    <t xml:space="preserve">Vodorovné přemístění výkopku nebo sypaniny po suchu  na obvyklém dopravním prostředku, bez naložení výkopku, avšak se složením bez rozhrnutí z horniny tř. 1 až 4 na vzdálenost přes 9 000 do 10 000 m</t>
  </si>
  <si>
    <t>22,08</t>
  </si>
  <si>
    <t>-21,358</t>
  </si>
  <si>
    <t>162701109</t>
  </si>
  <si>
    <t>Příplatek k vodorovnému přemístění výkopku/sypaniny z horniny tř. 1 až 4 ZKD 1000 m přes 10000 m</t>
  </si>
  <si>
    <t>17656665</t>
  </si>
  <si>
    <t xml:space="preserve">Vodorovné přemístění výkopku nebo sypaniny po suchu  na obvyklém dopravním prostředku, bez naložení výkopku, avšak se složením bez rozhrnutí z horniny tř. 1 až 4 na vzdálenost Příplatek k ceně za každých dalších i započatých 1 000 m</t>
  </si>
  <si>
    <t>0,722*10</t>
  </si>
  <si>
    <t>171201211</t>
  </si>
  <si>
    <t>Poplatek za uložení stavebního odpadu - zeminy a kameniva na skládce</t>
  </si>
  <si>
    <t>-13278515</t>
  </si>
  <si>
    <t>Poplatek za uložení stavebního odpadu na skládce (skládkovné) zeminy a kameniva zatříděného do Katalogu odpadů pod kódem 170 504</t>
  </si>
  <si>
    <t>0,722*2,1</t>
  </si>
  <si>
    <t>175111109</t>
  </si>
  <si>
    <t>Příplatek k obsypání potrubí za ruční prohození sypaninysítem, uložené do 3 m</t>
  </si>
  <si>
    <t>-1611387089</t>
  </si>
  <si>
    <t>Obsypání potrubí ručně sypaninou z vhodných hornin tř. 1 až 4 nebo materiálem připraveným podél výkopu ve vzdálenosti do 3 m od jeho kraje, pro jakoukoliv hloubku výkopu a míru zhutnění Příplatek k ceně za prohození sypaniny sítem</t>
  </si>
  <si>
    <t>-3,14*0,1*0,1*(17+6)</t>
  </si>
  <si>
    <t>175151101</t>
  </si>
  <si>
    <t>Obsypání potrubí strojně sypaninou bez prohození, uloženou do 3 m</t>
  </si>
  <si>
    <t>1448120897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</si>
  <si>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</si>
  <si>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21,358*0,50</t>
  </si>
  <si>
    <t>Trubní vedení</t>
  </si>
  <si>
    <t>871355211</t>
  </si>
  <si>
    <t>Kanalizační potrubí z tvrdého PVC jednovrstvé tuhost třídy SN4 DN 200</t>
  </si>
  <si>
    <t>1094782593</t>
  </si>
  <si>
    <t>Kanalizační potrubí z tvrdého PVC v otevřeném výkopu ve sklonu do 20 %, hladkého plnostěnného jednovrstvého, tuhost třídy SN 4 DN 200</t>
  </si>
  <si>
    <t>17+6</t>
  </si>
  <si>
    <t>1+1</t>
  </si>
  <si>
    <t>877355211</t>
  </si>
  <si>
    <t>Montáž tvarovek z tvrdého PVC-systém KG nebo z polypropylenu-systém KG 2000 jednoosé DN 200</t>
  </si>
  <si>
    <t>-1079481019</t>
  </si>
  <si>
    <t xml:space="preserve">Montáž tvarovek na kanalizačním potrubí z trub z plastu  z tvrdého PVC nebo z polypropylenu v otevřeném výkopu jednoosých DN 200</t>
  </si>
  <si>
    <t>28611366</t>
  </si>
  <si>
    <t>koleno kanalizační PVC 200x45°</t>
  </si>
  <si>
    <t>1057620111</t>
  </si>
  <si>
    <t>28611368</t>
  </si>
  <si>
    <t>koleno kanalizace PVC KG 200x87°</t>
  </si>
  <si>
    <t>-177744597</t>
  </si>
  <si>
    <t>28611530</t>
  </si>
  <si>
    <t>přechod kanalizační KG kamenina-plast DN 200</t>
  </si>
  <si>
    <t>-500868358</t>
  </si>
  <si>
    <t>877355221</t>
  </si>
  <si>
    <t>Montáž tvarovek z tvrdého PVC-systém KG nebo z polypropylenu-systém KG 2000 dvouosé DN 200</t>
  </si>
  <si>
    <t>-2057173048</t>
  </si>
  <si>
    <t xml:space="preserve">Montáž tvarovek na kanalizačním potrubí z trub z plastu  z tvrdého PVC nebo z polypropylenu v otevřeném výkopu dvouosých DN 200</t>
  </si>
  <si>
    <t>28611396</t>
  </si>
  <si>
    <t>odbočka kanalizační PVC s hrdlem 200/200/45°</t>
  </si>
  <si>
    <t>-354274694</t>
  </si>
  <si>
    <t>998276101</t>
  </si>
  <si>
    <t>Přesun hmot pro trubní vedení z trub z plastických hmot otevřený výkop</t>
  </si>
  <si>
    <t>-436439039</t>
  </si>
  <si>
    <t>Přesun hmot pro trubní vedení hloubené z trub z plastických hmot nebo sklolaminátových pro vodovody nebo kanalizace v otevřeném výkopu dopravní vzdálenost do 15 m</t>
  </si>
  <si>
    <t>721</t>
  </si>
  <si>
    <t>Zdravotechnika - vnitřní kanalizace</t>
  </si>
  <si>
    <t>721241104</t>
  </si>
  <si>
    <t>Lapač střešních splavenin z litiny DN 200</t>
  </si>
  <si>
    <t>-999104404</t>
  </si>
  <si>
    <t>Lapače střešních splavenin litinové DN 200</t>
  </si>
  <si>
    <t>998721101</t>
  </si>
  <si>
    <t>Přesun hmot tonážní pro vnitřní kanalizace v objektech v do 6 m</t>
  </si>
  <si>
    <t>-1654965662</t>
  </si>
  <si>
    <t xml:space="preserve">Přesun hmot pro vnitřní kanalizace  stanovený z hmotnosti přesunovaného materiálu vodorovná dopravní vzdálenost do 50 m v objektech výšky do 6 m</t>
  </si>
  <si>
    <t>01-5 - Zařízení silnoproudé elektrotechniky, včetně bleskosvodu</t>
  </si>
  <si>
    <t xml:space="preserve"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Pro sestavení SOUPISU PRACÍ v podrobnostech vymezených vyhl. č. 169/2016Sb. byla použita v převážné míře cenová soustava ÚRS.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Stavba doloží množství odpadu uloženého na skládce platným vážnými lístky - Tato část soupisu prací vychází dle vyhlášky 169/2016 Sb. z následujících grafických a textových částí projektové dokumentace:  1.4.4.1 Technická zpráva – bleskosvod 1.4.4.2 Půdorys střechy – bleskosvod</t>
  </si>
  <si>
    <t>M - Práce a dodávky M</t>
  </si>
  <si>
    <t xml:space="preserve">    21-M - Elektromontáže</t>
  </si>
  <si>
    <t xml:space="preserve">      743 - Elektromontáže - hrubá montáž</t>
  </si>
  <si>
    <t>741810001</t>
  </si>
  <si>
    <t>Celková prohlídka elektrického rozvodu a zařízení do 100 000,- Kč</t>
  </si>
  <si>
    <t>CS ÚRS 2017 02</t>
  </si>
  <si>
    <t>505720093</t>
  </si>
  <si>
    <t>741110012</t>
  </si>
  <si>
    <t>Montáž trubka plastová tuhá D přes 23 do 35 mm uložená volně</t>
  </si>
  <si>
    <t>1160731490</t>
  </si>
  <si>
    <t>34571074</t>
  </si>
  <si>
    <t>trubka elektroinstalační ohebná z PVC (EN) 2332</t>
  </si>
  <si>
    <t>-1135479743</t>
  </si>
  <si>
    <t>741420001</t>
  </si>
  <si>
    <t>Montáž drát nebo lano hromosvodné svodové D do 10 mm s podpěrou</t>
  </si>
  <si>
    <t>2106903901</t>
  </si>
  <si>
    <t>96+5</t>
  </si>
  <si>
    <t>35441076</t>
  </si>
  <si>
    <t>drát D 8mm Cu měkký</t>
  </si>
  <si>
    <t>kg</t>
  </si>
  <si>
    <t>-566278947</t>
  </si>
  <si>
    <t>viz. tech. list č. 6</t>
  </si>
  <si>
    <t>96*0,45</t>
  </si>
  <si>
    <t>354410V8</t>
  </si>
  <si>
    <t>drát D10mm nerez</t>
  </si>
  <si>
    <t>-908702722</t>
  </si>
  <si>
    <t xml:space="preserve">viz. tech. list č. 6
</t>
  </si>
  <si>
    <t>5*0,62</t>
  </si>
  <si>
    <t>35441677</t>
  </si>
  <si>
    <t>podpěry vedení hromosvodu na hřebenáče, Cu</t>
  </si>
  <si>
    <t>70077588</t>
  </si>
  <si>
    <t>7+16+21</t>
  </si>
  <si>
    <t>35441670</t>
  </si>
  <si>
    <t>podpěry vedení hromosvodu na taškové střechy za první lať, Cu</t>
  </si>
  <si>
    <t>-865214829</t>
  </si>
  <si>
    <t>35441672</t>
  </si>
  <si>
    <t>podpěry vedení hromosvodu do zdiva - 150 mm, Cu</t>
  </si>
  <si>
    <t>525899734</t>
  </si>
  <si>
    <t>741420051</t>
  </si>
  <si>
    <t>Montáž vedení hromosvodné-úhelník nebo trubka s držáky do zdiva</t>
  </si>
  <si>
    <t>-440897345</t>
  </si>
  <si>
    <t>35441801</t>
  </si>
  <si>
    <t>úhelník ochranný na ochranu svodu - 2000 mm, Cu</t>
  </si>
  <si>
    <t>980092719</t>
  </si>
  <si>
    <t>35441838</t>
  </si>
  <si>
    <t>držák ochranného úhelníku středový s vrutem - 250 mm, Cu</t>
  </si>
  <si>
    <t>1210220334</t>
  </si>
  <si>
    <t>741420083</t>
  </si>
  <si>
    <t>Montáž vedení hromosvodné-štítek k označení svodu</t>
  </si>
  <si>
    <t>2079113385</t>
  </si>
  <si>
    <t>354421100</t>
  </si>
  <si>
    <t xml:space="preserve">štítek plastový č. 31 -  čísla svodů</t>
  </si>
  <si>
    <t>-1147844499</t>
  </si>
  <si>
    <t>741430004</t>
  </si>
  <si>
    <t>Montáž tyč jímací délky do 3 m na střešní hřeben</t>
  </si>
  <si>
    <t>1805423473</t>
  </si>
  <si>
    <t>Montáž jímacích tyčí délky do 3 m, na střešní hřeben</t>
  </si>
  <si>
    <t>35441117</t>
  </si>
  <si>
    <t>tyč jímací s kovaným hrotem 1500 mm Cu</t>
  </si>
  <si>
    <t>-604372343</t>
  </si>
  <si>
    <t>35441851</t>
  </si>
  <si>
    <t>držák jímače a ochranné trubky s vrutem - 200 mm, Cu</t>
  </si>
  <si>
    <t>128</t>
  </si>
  <si>
    <t>907504137</t>
  </si>
  <si>
    <t>Práce a dodávky M</t>
  </si>
  <si>
    <t>21-M</t>
  </si>
  <si>
    <t>Elektromontáže</t>
  </si>
  <si>
    <t>210220301</t>
  </si>
  <si>
    <t>Montáž svorek hromosvodných typu SS, SR 03 se 2 šrouby</t>
  </si>
  <si>
    <t>587405454</t>
  </si>
  <si>
    <t>35442013</t>
  </si>
  <si>
    <t>svorka uzemnění Cu spojovací</t>
  </si>
  <si>
    <t>-1120276110</t>
  </si>
  <si>
    <t>35442033</t>
  </si>
  <si>
    <t>svorka uzemnění nerez spojovací</t>
  </si>
  <si>
    <t>-825790929</t>
  </si>
  <si>
    <t>35442016</t>
  </si>
  <si>
    <t>svorka uzemnění Cu připojovací</t>
  </si>
  <si>
    <t>1557468780</t>
  </si>
  <si>
    <t>210220302</t>
  </si>
  <si>
    <t>Montáž svorek hromosvodných typu ST, SJ, SK, SZ, SR 01, 02 se 3 a více šrouby</t>
  </si>
  <si>
    <t>-1711299861</t>
  </si>
  <si>
    <t>35442018</t>
  </si>
  <si>
    <t>svorka uzemnění Cu k jímací tyči, 72x55 mm</t>
  </si>
  <si>
    <t>-500813805</t>
  </si>
  <si>
    <t>35442015</t>
  </si>
  <si>
    <t>svorka uzemnění Cu zkušební</t>
  </si>
  <si>
    <t>-819017492</t>
  </si>
  <si>
    <t>210220303</t>
  </si>
  <si>
    <t>Montáž svorek hromosvodných typu S0 na okapové žlaby</t>
  </si>
  <si>
    <t>-841565531</t>
  </si>
  <si>
    <t>35442024</t>
  </si>
  <si>
    <t>svorka uzemnění Cu na okapové žlaby</t>
  </si>
  <si>
    <t>-842467043</t>
  </si>
  <si>
    <t>210220362</t>
  </si>
  <si>
    <t>Montáž tyčí zemnicích délky do 4,5 m</t>
  </si>
  <si>
    <t>144878483</t>
  </si>
  <si>
    <t xml:space="preserve">Montáž hromosvodného vedení  zemnících desek a tyčí s připojením na svodové nebo uzemňovací vedení bez příslušenství tyčí, délky do 4,5 m</t>
  </si>
  <si>
    <t>354420V4</t>
  </si>
  <si>
    <t xml:space="preserve">tyč zemnící  2,5 m nerez</t>
  </si>
  <si>
    <t>1548927720</t>
  </si>
  <si>
    <t>743</t>
  </si>
  <si>
    <t>Elektromontáže - hrubá montáž</t>
  </si>
  <si>
    <t>74362930R1</t>
  </si>
  <si>
    <t>Demontáž, zpětná montáž a vyvěšení dotčených kabelových rozvodů elektroinstalace, slaboproudých rozvodů a zařízení EPS.</t>
  </si>
  <si>
    <t>583677296</t>
  </si>
  <si>
    <t>Demontáž, zpětná montáž a vyvěšení dotčených kabelových rozvodů elektroinstalace, slaboproudých rozvodů a zařízení EPS v délce do 150 m.</t>
  </si>
  <si>
    <t>74362930R2</t>
  </si>
  <si>
    <t>Ochranný nátěr spojů</t>
  </si>
  <si>
    <t>hod</t>
  </si>
  <si>
    <t>-635782443</t>
  </si>
  <si>
    <t>74362930R5</t>
  </si>
  <si>
    <t>Demontáž a zpětná montáž EPS čidel vč. provizorního prospojkování do 10 ks</t>
  </si>
  <si>
    <t>811451061</t>
  </si>
  <si>
    <t>74362930R6</t>
  </si>
  <si>
    <t>Odborn demontáž hromosvodu vč. odvozu a likvidace</t>
  </si>
  <si>
    <t>-844955480</t>
  </si>
  <si>
    <t>74362930R7</t>
  </si>
  <si>
    <t xml:space="preserve">Zakrytí a zabezpečení dotčených systémů elektroinstalace, SLP a EPS před klimatickými účinky po celou dobu realizace stavby. </t>
  </si>
  <si>
    <t>1767146041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</si>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</sst>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6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4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5" fillId="2" borderId="0" xfId="0" applyFont="1" applyFill="1" applyAlignment="1" applyProtection="1">
      <alignment horizontal="left" vertical="center"/>
    </xf>
    <xf numFmtId="0" fontId="16" fillId="2" borderId="0" xfId="1" applyFont="1" applyFill="1" applyAlignment="1" applyProtection="1">
      <alignment vertical="center"/>
    </xf>
    <xf numFmtId="0" fontId="48" fillId="2" borderId="0" xfId="1" applyFill="1"/>
    <xf numFmtId="0" fontId="0" fillId="2" borderId="0" xfId="0" applyFill="1"/>
    <xf numFmtId="0" fontId="14" fillId="2" borderId="0" xfId="0" applyFont="1" applyFill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7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8" fillId="0" borderId="0" xfId="0" applyFont="1" applyBorder="1" applyAlignment="1">
      <alignment horizontal="left" vertical="center"/>
    </xf>
    <xf numFmtId="0" fontId="0" fillId="0" borderId="6" xfId="0" applyBorder="1"/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21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21" fillId="0" borderId="0" xfId="0" applyFont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2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4" fontId="22" fillId="0" borderId="8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horizontal="center" vertical="center"/>
    </xf>
    <xf numFmtId="4" fontId="21" fillId="0" borderId="0" xfId="0" applyNumberFormat="1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left"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0" fillId="0" borderId="19" xfId="0" applyFont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0" fontId="2" fillId="6" borderId="11" xfId="0" applyFont="1" applyFill="1" applyBorder="1" applyAlignment="1">
      <alignment horizontal="center" vertical="center"/>
    </xf>
    <xf numFmtId="0" fontId="20" fillId="0" borderId="20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8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9" xfId="0" applyNumberFormat="1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9" fillId="0" borderId="0" xfId="0" applyFont="1" applyAlignment="1">
      <alignment horizontal="center" vertical="center"/>
    </xf>
    <xf numFmtId="4" fontId="30" fillId="0" borderId="18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31" fillId="0" borderId="0" xfId="1" applyFont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32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4" fontId="33" fillId="0" borderId="18" xfId="0" applyNumberFormat="1" applyFont="1" applyBorder="1" applyAlignment="1">
      <alignment vertical="center"/>
    </xf>
    <xf numFmtId="4" fontId="33" fillId="0" borderId="0" xfId="0" applyNumberFormat="1" applyFont="1" applyBorder="1" applyAlignment="1">
      <alignment vertical="center"/>
    </xf>
    <xf numFmtId="166" fontId="33" fillId="0" borderId="0" xfId="0" applyNumberFormat="1" applyFont="1" applyBorder="1" applyAlignment="1">
      <alignment vertical="center"/>
    </xf>
    <xf numFmtId="4" fontId="33" fillId="0" borderId="19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3" fillId="0" borderId="23" xfId="0" applyNumberFormat="1" applyFont="1" applyBorder="1" applyAlignment="1">
      <alignment vertical="center"/>
    </xf>
    <xf numFmtId="4" fontId="33" fillId="0" borderId="24" xfId="0" applyNumberFormat="1" applyFont="1" applyBorder="1" applyAlignment="1">
      <alignment vertical="center"/>
    </xf>
    <xf numFmtId="166" fontId="33" fillId="0" borderId="24" xfId="0" applyNumberFormat="1" applyFont="1" applyBorder="1" applyAlignment="1">
      <alignment vertical="center"/>
    </xf>
    <xf numFmtId="4" fontId="33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5" fillId="2" borderId="0" xfId="0" applyFont="1" applyFill="1" applyAlignment="1">
      <alignment vertical="center"/>
    </xf>
    <xf numFmtId="0" fontId="15" fillId="2" borderId="0" xfId="0" applyFont="1" applyFill="1" applyAlignment="1">
      <alignment horizontal="left" vertical="center"/>
    </xf>
    <xf numFmtId="0" fontId="34" fillId="2" borderId="0" xfId="1" applyFont="1" applyFill="1" applyAlignment="1">
      <alignment vertical="center"/>
    </xf>
    <xf numFmtId="0" fontId="5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20" fillId="0" borderId="0" xfId="0" applyFont="1" applyBorder="1" applyAlignment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left" vertical="center" wrapText="1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4" fontId="25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5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24" xfId="0" applyFont="1" applyBorder="1" applyAlignment="1">
      <alignment horizontal="left" vertical="center"/>
    </xf>
    <xf numFmtId="0" fontId="7" fillId="0" borderId="24" xfId="0" applyFont="1" applyBorder="1" applyAlignment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20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5" fillId="0" borderId="0" xfId="0" applyNumberFormat="1" applyFont="1" applyAlignment="1"/>
    <xf numFmtId="166" fontId="36" fillId="0" borderId="16" xfId="0" applyNumberFormat="1" applyFont="1" applyBorder="1" applyAlignment="1"/>
    <xf numFmtId="166" fontId="36" fillId="0" borderId="17" xfId="0" applyNumberFormat="1" applyFont="1" applyBorder="1" applyAlignment="1"/>
    <xf numFmtId="4" fontId="37" fillId="0" borderId="0" xfId="0" applyNumberFormat="1" applyFont="1" applyAlignment="1">
      <alignment vertical="center"/>
    </xf>
    <xf numFmtId="0" fontId="8" fillId="0" borderId="5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8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9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8" fillId="0" borderId="0" xfId="0" applyFont="1" applyAlignment="1">
      <alignment horizontal="left" vertical="center"/>
    </xf>
    <xf numFmtId="0" fontId="39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0" fillId="0" borderId="23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8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8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9" xfId="0" applyFont="1" applyBorder="1" applyAlignment="1">
      <alignment vertical="center"/>
    </xf>
    <xf numFmtId="0" fontId="11" fillId="0" borderId="23" xfId="0" applyFont="1" applyBorder="1" applyAlignment="1">
      <alignment vertical="center"/>
    </xf>
    <xf numFmtId="0" fontId="11" fillId="0" borderId="24" xfId="0" applyFont="1" applyBorder="1" applyAlignment="1">
      <alignment vertical="center"/>
    </xf>
    <xf numFmtId="0" fontId="11" fillId="0" borderId="25" xfId="0" applyFont="1" applyBorder="1" applyAlignment="1">
      <alignment vertical="center"/>
    </xf>
    <xf numFmtId="0" fontId="40" fillId="0" borderId="28" xfId="0" applyFont="1" applyBorder="1" applyAlignment="1" applyProtection="1">
      <alignment horizontal="center" vertical="center"/>
      <protection locked="0"/>
    </xf>
    <xf numFmtId="49" fontId="40" fillId="0" borderId="28" xfId="0" applyNumberFormat="1" applyFont="1" applyBorder="1" applyAlignment="1" applyProtection="1">
      <alignment horizontal="left" vertical="center" wrapText="1"/>
      <protection locked="0"/>
    </xf>
    <xf numFmtId="0" fontId="40" fillId="0" borderId="28" xfId="0" applyFont="1" applyBorder="1" applyAlignment="1" applyProtection="1">
      <alignment horizontal="left" vertical="center" wrapText="1"/>
      <protection locked="0"/>
    </xf>
    <xf numFmtId="0" fontId="40" fillId="0" borderId="28" xfId="0" applyFont="1" applyBorder="1" applyAlignment="1" applyProtection="1">
      <alignment horizontal="center" vertical="center" wrapText="1"/>
      <protection locked="0"/>
    </xf>
    <xf numFmtId="167" fontId="40" fillId="0" borderId="28" xfId="0" applyNumberFormat="1" applyFont="1" applyBorder="1" applyAlignment="1" applyProtection="1">
      <alignment vertical="center"/>
      <protection locked="0"/>
    </xf>
    <xf numFmtId="4" fontId="40" fillId="4" borderId="28" xfId="0" applyNumberFormat="1" applyFont="1" applyFill="1" applyBorder="1" applyAlignment="1" applyProtection="1">
      <alignment vertical="center"/>
      <protection locked="0"/>
    </xf>
    <xf numFmtId="4" fontId="40" fillId="0" borderId="28" xfId="0" applyNumberFormat="1" applyFont="1" applyBorder="1" applyAlignment="1" applyProtection="1">
      <alignment vertical="center"/>
      <protection locked="0"/>
    </xf>
    <xf numFmtId="0" fontId="40" fillId="0" borderId="5" xfId="0" applyFont="1" applyBorder="1" applyAlignment="1">
      <alignment vertical="center"/>
    </xf>
    <xf numFmtId="0" fontId="40" fillId="4" borderId="28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>
      <alignment vertical="top"/>
      <protection locked="0"/>
    </xf>
    <xf numFmtId="0" fontId="41" fillId="0" borderId="29" xfId="0" applyFont="1" applyBorder="1" applyAlignment="1">
      <alignment vertical="center" wrapText="1"/>
      <protection locked="0"/>
    </xf>
    <xf numFmtId="0" fontId="41" fillId="0" borderId="30" xfId="0" applyFont="1" applyBorder="1" applyAlignment="1">
      <alignment vertical="center" wrapText="1"/>
      <protection locked="0"/>
    </xf>
    <xf numFmtId="0" fontId="41" fillId="0" borderId="31" xfId="0" applyFont="1" applyBorder="1" applyAlignment="1">
      <alignment vertical="center" wrapText="1"/>
      <protection locked="0"/>
    </xf>
    <xf numFmtId="0" fontId="41" fillId="0" borderId="32" xfId="0" applyFont="1" applyBorder="1" applyAlignment="1">
      <alignment horizontal="center" vertical="center" wrapText="1"/>
      <protection locked="0"/>
    </xf>
    <xf numFmtId="0" fontId="42" fillId="0" borderId="1" xfId="0" applyFont="1" applyBorder="1" applyAlignment="1">
      <alignment horizontal="center" vertical="center" wrapText="1"/>
      <protection locked="0"/>
    </xf>
    <xf numFmtId="0" fontId="41" fillId="0" borderId="33" xfId="0" applyFont="1" applyBorder="1" applyAlignment="1">
      <alignment horizontal="center" vertical="center" wrapText="1"/>
      <protection locked="0"/>
    </xf>
    <xf numFmtId="0" fontId="41" fillId="0" borderId="32" xfId="0" applyFont="1" applyBorder="1" applyAlignment="1">
      <alignment vertical="center" wrapText="1"/>
      <protection locked="0"/>
    </xf>
    <xf numFmtId="0" fontId="43" fillId="0" borderId="34" xfId="0" applyFont="1" applyBorder="1" applyAlignment="1">
      <alignment horizontal="left" wrapText="1"/>
      <protection locked="0"/>
    </xf>
    <xf numFmtId="0" fontId="41" fillId="0" borderId="33" xfId="0" applyFont="1" applyBorder="1" applyAlignment="1">
      <alignment vertical="center" wrapText="1"/>
      <protection locked="0"/>
    </xf>
    <xf numFmtId="0" fontId="43" fillId="0" borderId="1" xfId="0" applyFont="1" applyBorder="1" applyAlignment="1">
      <alignment horizontal="left" vertical="center" wrapText="1"/>
      <protection locked="0"/>
    </xf>
    <xf numFmtId="0" fontId="44" fillId="0" borderId="1" xfId="0" applyFont="1" applyBorder="1" applyAlignment="1">
      <alignment horizontal="left" vertical="center" wrapText="1"/>
      <protection locked="0"/>
    </xf>
    <xf numFmtId="0" fontId="44" fillId="0" borderId="32" xfId="0" applyFont="1" applyBorder="1" applyAlignment="1">
      <alignment vertical="center" wrapText="1"/>
      <protection locked="0"/>
    </xf>
    <xf numFmtId="0" fontId="44" fillId="0" borderId="1" xfId="0" applyFont="1" applyBorder="1" applyAlignment="1">
      <alignment vertical="center" wrapText="1"/>
      <protection locked="0"/>
    </xf>
    <xf numFmtId="0" fontId="44" fillId="0" borderId="1" xfId="0" applyFont="1" applyBorder="1" applyAlignment="1">
      <alignment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49" fontId="44" fillId="0" borderId="1" xfId="0" applyNumberFormat="1" applyFont="1" applyBorder="1" applyAlignment="1">
      <alignment horizontal="left" vertical="center" wrapText="1"/>
      <protection locked="0"/>
    </xf>
    <xf numFmtId="49" fontId="44" fillId="0" borderId="1" xfId="0" applyNumberFormat="1" applyFont="1" applyBorder="1" applyAlignment="1">
      <alignment vertical="center" wrapText="1"/>
      <protection locked="0"/>
    </xf>
    <xf numFmtId="0" fontId="41" fillId="0" borderId="35" xfId="0" applyFont="1" applyBorder="1" applyAlignment="1">
      <alignment vertical="center" wrapText="1"/>
      <protection locked="0"/>
    </xf>
    <xf numFmtId="0" fontId="45" fillId="0" borderId="34" xfId="0" applyFont="1" applyBorder="1" applyAlignment="1">
      <alignment vertical="center" wrapText="1"/>
      <protection locked="0"/>
    </xf>
    <xf numFmtId="0" fontId="41" fillId="0" borderId="36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top"/>
      <protection locked="0"/>
    </xf>
    <xf numFmtId="0" fontId="41" fillId="0" borderId="0" xfId="0" applyFont="1" applyAlignment="1">
      <alignment vertical="top"/>
      <protection locked="0"/>
    </xf>
    <xf numFmtId="0" fontId="41" fillId="0" borderId="29" xfId="0" applyFont="1" applyBorder="1" applyAlignment="1">
      <alignment horizontal="left" vertical="center"/>
      <protection locked="0"/>
    </xf>
    <xf numFmtId="0" fontId="41" fillId="0" borderId="30" xfId="0" applyFont="1" applyBorder="1" applyAlignment="1">
      <alignment horizontal="left" vertical="center"/>
      <protection locked="0"/>
    </xf>
    <xf numFmtId="0" fontId="41" fillId="0" borderId="31" xfId="0" applyFont="1" applyBorder="1" applyAlignment="1">
      <alignment horizontal="left" vertical="center"/>
      <protection locked="0"/>
    </xf>
    <xf numFmtId="0" fontId="41" fillId="0" borderId="32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center" vertical="center"/>
      <protection locked="0"/>
    </xf>
    <xf numFmtId="0" fontId="41" fillId="0" borderId="33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6" fillId="0" borderId="0" xfId="0" applyFont="1" applyAlignment="1">
      <alignment horizontal="left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43" fillId="0" borderId="34" xfId="0" applyFont="1" applyBorder="1" applyAlignment="1">
      <alignment horizontal="center" vertical="center"/>
      <protection locked="0"/>
    </xf>
    <xf numFmtId="0" fontId="46" fillId="0" borderId="34" xfId="0" applyFont="1" applyBorder="1" applyAlignment="1">
      <alignment horizontal="left" vertical="center"/>
      <protection locked="0"/>
    </xf>
    <xf numFmtId="0" fontId="47" fillId="0" borderId="1" xfId="0" applyFont="1" applyBorder="1" applyAlignment="1">
      <alignment horizontal="left" vertical="center"/>
      <protection locked="0"/>
    </xf>
    <xf numFmtId="0" fontId="44" fillId="0" borderId="0" xfId="0" applyFont="1" applyAlignment="1">
      <alignment horizontal="left" vertical="center"/>
      <protection locked="0"/>
    </xf>
    <xf numFmtId="0" fontId="44" fillId="0" borderId="1" xfId="0" applyFont="1" applyBorder="1" applyAlignment="1">
      <alignment horizontal="center" vertical="center"/>
      <protection locked="0"/>
    </xf>
    <xf numFmtId="0" fontId="44" fillId="0" borderId="32" xfId="0" applyFont="1" applyBorder="1" applyAlignment="1">
      <alignment horizontal="left" vertical="center"/>
      <protection locked="0"/>
    </xf>
    <xf numFmtId="0" fontId="44" fillId="0" borderId="1" xfId="0" applyFont="1" applyFill="1" applyBorder="1" applyAlignment="1">
      <alignment horizontal="left" vertical="center"/>
      <protection locked="0"/>
    </xf>
    <xf numFmtId="0" fontId="44" fillId="0" borderId="1" xfId="0" applyFont="1" applyFill="1" applyBorder="1" applyAlignment="1">
      <alignment horizontal="center" vertical="center"/>
      <protection locked="0"/>
    </xf>
    <xf numFmtId="0" fontId="41" fillId="0" borderId="35" xfId="0" applyFont="1" applyBorder="1" applyAlignment="1">
      <alignment horizontal="left" vertical="center"/>
      <protection locked="0"/>
    </xf>
    <xf numFmtId="0" fontId="45" fillId="0" borderId="34" xfId="0" applyFont="1" applyBorder="1" applyAlignment="1">
      <alignment horizontal="left" vertical="center"/>
      <protection locked="0"/>
    </xf>
    <xf numFmtId="0" fontId="41" fillId="0" borderId="36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5" fillId="0" borderId="1" xfId="0" applyFont="1" applyBorder="1" applyAlignment="1">
      <alignment horizontal="left" vertical="center"/>
      <protection locked="0"/>
    </xf>
    <xf numFmtId="0" fontId="46" fillId="0" borderId="1" xfId="0" applyFont="1" applyBorder="1" applyAlignment="1">
      <alignment horizontal="left" vertical="center"/>
      <protection locked="0"/>
    </xf>
    <xf numFmtId="0" fontId="44" fillId="0" borderId="34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 wrapText="1"/>
      <protection locked="0"/>
    </xf>
    <xf numFmtId="0" fontId="44" fillId="0" borderId="1" xfId="0" applyFont="1" applyBorder="1" applyAlignment="1">
      <alignment horizontal="center" vertical="center" wrapText="1"/>
      <protection locked="0"/>
    </xf>
    <xf numFmtId="0" fontId="41" fillId="0" borderId="29" xfId="0" applyFont="1" applyBorder="1" applyAlignment="1">
      <alignment horizontal="left" vertical="center" wrapText="1"/>
      <protection locked="0"/>
    </xf>
    <xf numFmtId="0" fontId="41" fillId="0" borderId="30" xfId="0" applyFont="1" applyBorder="1" applyAlignment="1">
      <alignment horizontal="left" vertical="center" wrapText="1"/>
      <protection locked="0"/>
    </xf>
    <xf numFmtId="0" fontId="41" fillId="0" borderId="31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 wrapText="1"/>
      <protection locked="0"/>
    </xf>
    <xf numFmtId="0" fontId="46" fillId="0" borderId="32" xfId="0" applyFont="1" applyBorder="1" applyAlignment="1">
      <alignment horizontal="left" vertical="center" wrapText="1"/>
      <protection locked="0"/>
    </xf>
    <xf numFmtId="0" fontId="46" fillId="0" borderId="33" xfId="0" applyFont="1" applyBorder="1" applyAlignment="1">
      <alignment horizontal="left" vertical="center" wrapText="1"/>
      <protection locked="0"/>
    </xf>
    <xf numFmtId="0" fontId="44" fillId="0" borderId="32" xfId="0" applyFont="1" applyBorder="1" applyAlignment="1">
      <alignment horizontal="left" vertical="center" wrapText="1"/>
      <protection locked="0"/>
    </xf>
    <xf numFmtId="0" fontId="44" fillId="0" borderId="33" xfId="0" applyFont="1" applyBorder="1" applyAlignment="1">
      <alignment horizontal="left" vertical="center" wrapText="1"/>
      <protection locked="0"/>
    </xf>
    <xf numFmtId="0" fontId="44" fillId="0" borderId="33" xfId="0" applyFont="1" applyBorder="1" applyAlignment="1">
      <alignment horizontal="left" vertical="center"/>
      <protection locked="0"/>
    </xf>
    <xf numFmtId="0" fontId="44" fillId="0" borderId="35" xfId="0" applyFont="1" applyBorder="1" applyAlignment="1">
      <alignment horizontal="left" vertical="center" wrapText="1"/>
      <protection locked="0"/>
    </xf>
    <xf numFmtId="0" fontId="44" fillId="0" borderId="34" xfId="0" applyFont="1" applyBorder="1" applyAlignment="1">
      <alignment horizontal="left" vertical="center" wrapText="1"/>
      <protection locked="0"/>
    </xf>
    <xf numFmtId="0" fontId="44" fillId="0" borderId="36" xfId="0" applyFont="1" applyBorder="1" applyAlignment="1">
      <alignment horizontal="left" vertical="center" wrapText="1"/>
      <protection locked="0"/>
    </xf>
    <xf numFmtId="0" fontId="44" fillId="0" borderId="1" xfId="0" applyFont="1" applyBorder="1" applyAlignment="1">
      <alignment horizontal="left" vertical="top"/>
      <protection locked="0"/>
    </xf>
    <xf numFmtId="0" fontId="44" fillId="0" borderId="1" xfId="0" applyFont="1" applyBorder="1" applyAlignment="1">
      <alignment horizontal="center" vertical="top"/>
      <protection locked="0"/>
    </xf>
    <xf numFmtId="0" fontId="44" fillId="0" borderId="35" xfId="0" applyFont="1" applyBorder="1" applyAlignment="1">
      <alignment horizontal="left" vertical="center"/>
      <protection locked="0"/>
    </xf>
    <xf numFmtId="0" fontId="44" fillId="0" borderId="36" xfId="0" applyFont="1" applyBorder="1" applyAlignment="1">
      <alignment horizontal="left" vertical="center"/>
      <protection locked="0"/>
    </xf>
    <xf numFmtId="0" fontId="46" fillId="0" borderId="0" xfId="0" applyFont="1" applyAlignment="1">
      <alignment vertical="center"/>
      <protection locked="0"/>
    </xf>
    <xf numFmtId="0" fontId="43" fillId="0" borderId="1" xfId="0" applyFont="1" applyBorder="1" applyAlignment="1">
      <alignment vertical="center"/>
      <protection locked="0"/>
    </xf>
    <xf numFmtId="0" fontId="46" fillId="0" borderId="34" xfId="0" applyFont="1" applyBorder="1" applyAlignment="1">
      <alignment vertical="center"/>
      <protection locked="0"/>
    </xf>
    <xf numFmtId="0" fontId="43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4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3" fillId="0" borderId="34" xfId="0" applyFont="1" applyBorder="1" applyAlignment="1">
      <alignment horizontal="left"/>
      <protection locked="0"/>
    </xf>
    <xf numFmtId="0" fontId="46" fillId="0" borderId="34" xfId="0" applyFont="1" applyBorder="1" applyAlignment="1">
      <protection locked="0"/>
    </xf>
    <xf numFmtId="0" fontId="41" fillId="0" borderId="32" xfId="0" applyFont="1" applyBorder="1" applyAlignment="1">
      <alignment vertical="top"/>
      <protection locked="0"/>
    </xf>
    <xf numFmtId="0" fontId="41" fillId="0" borderId="33" xfId="0" applyFont="1" applyBorder="1" applyAlignment="1">
      <alignment vertical="top"/>
      <protection locked="0"/>
    </xf>
    <xf numFmtId="0" fontId="41" fillId="0" borderId="1" xfId="0" applyFont="1" applyBorder="1" applyAlignment="1">
      <alignment horizontal="center" vertical="center"/>
      <protection locked="0"/>
    </xf>
    <xf numFmtId="0" fontId="41" fillId="0" borderId="1" xfId="0" applyFont="1" applyBorder="1" applyAlignment="1">
      <alignment horizontal="left" vertical="top"/>
      <protection locked="0"/>
    </xf>
    <xf numFmtId="0" fontId="41" fillId="0" borderId="35" xfId="0" applyFont="1" applyBorder="1" applyAlignment="1">
      <alignment vertical="top"/>
      <protection locked="0"/>
    </xf>
    <xf numFmtId="0" fontId="41" fillId="0" borderId="34" xfId="0" applyFont="1" applyBorder="1" applyAlignment="1">
      <alignment vertical="top"/>
      <protection locked="0"/>
    </xf>
    <xf numFmtId="0" fontId="41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7" t="s">
        <v>0</v>
      </c>
      <c r="B1" s="18"/>
      <c r="C1" s="18"/>
      <c r="D1" s="19" t="s">
        <v>1</v>
      </c>
      <c r="E1" s="18"/>
      <c r="F1" s="18"/>
      <c r="G1" s="18"/>
      <c r="H1" s="18"/>
      <c r="I1" s="18"/>
      <c r="J1" s="18"/>
      <c r="K1" s="20" t="s">
        <v>2</v>
      </c>
      <c r="L1" s="20"/>
      <c r="M1" s="20"/>
      <c r="N1" s="20"/>
      <c r="O1" s="20"/>
      <c r="P1" s="20"/>
      <c r="Q1" s="20"/>
      <c r="R1" s="20"/>
      <c r="S1" s="20"/>
      <c r="T1" s="18"/>
      <c r="U1" s="18"/>
      <c r="V1" s="18"/>
      <c r="W1" s="20" t="s">
        <v>3</v>
      </c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1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3" t="s">
        <v>4</v>
      </c>
      <c r="BB1" s="23" t="s">
        <v>5</v>
      </c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T1" s="24" t="s">
        <v>6</v>
      </c>
      <c r="BU1" s="24" t="s">
        <v>6</v>
      </c>
      <c r="BV1" s="24" t="s">
        <v>7</v>
      </c>
    </row>
    <row r="2" ht="36.96" customHeight="1">
      <c r="AR2" s="25" t="s">
        <v>8</v>
      </c>
      <c r="BS2" s="26" t="s">
        <v>9</v>
      </c>
      <c r="BT2" s="26" t="s">
        <v>10</v>
      </c>
    </row>
    <row r="3" ht="6.96" customHeight="1">
      <c r="B3" s="27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9"/>
      <c r="BS3" s="26" t="s">
        <v>9</v>
      </c>
      <c r="BT3" s="26" t="s">
        <v>11</v>
      </c>
    </row>
    <row r="4" ht="36.96" customHeight="1">
      <c r="B4" s="30"/>
      <c r="C4" s="31"/>
      <c r="D4" s="32" t="s">
        <v>12</v>
      </c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3"/>
      <c r="AS4" s="34" t="s">
        <v>13</v>
      </c>
      <c r="BE4" s="35" t="s">
        <v>14</v>
      </c>
      <c r="BS4" s="26" t="s">
        <v>15</v>
      </c>
    </row>
    <row r="5" ht="14.4" customHeight="1">
      <c r="B5" s="30"/>
      <c r="C5" s="31"/>
      <c r="D5" s="36" t="s">
        <v>16</v>
      </c>
      <c r="E5" s="31"/>
      <c r="F5" s="31"/>
      <c r="G5" s="31"/>
      <c r="H5" s="31"/>
      <c r="I5" s="31"/>
      <c r="J5" s="31"/>
      <c r="K5" s="37" t="s">
        <v>17</v>
      </c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3"/>
      <c r="BE5" s="38" t="s">
        <v>18</v>
      </c>
      <c r="BS5" s="26" t="s">
        <v>9</v>
      </c>
    </row>
    <row r="6" ht="36.96" customHeight="1">
      <c r="B6" s="30"/>
      <c r="C6" s="31"/>
      <c r="D6" s="39" t="s">
        <v>19</v>
      </c>
      <c r="E6" s="31"/>
      <c r="F6" s="31"/>
      <c r="G6" s="31"/>
      <c r="H6" s="31"/>
      <c r="I6" s="31"/>
      <c r="J6" s="31"/>
      <c r="K6" s="40" t="s">
        <v>20</v>
      </c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3"/>
      <c r="BE6" s="41"/>
      <c r="BS6" s="26" t="s">
        <v>9</v>
      </c>
    </row>
    <row r="7" ht="14.4" customHeight="1">
      <c r="B7" s="30"/>
      <c r="C7" s="31"/>
      <c r="D7" s="42" t="s">
        <v>21</v>
      </c>
      <c r="E7" s="31"/>
      <c r="F7" s="31"/>
      <c r="G7" s="31"/>
      <c r="H7" s="31"/>
      <c r="I7" s="31"/>
      <c r="J7" s="31"/>
      <c r="K7" s="37" t="s">
        <v>22</v>
      </c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42" t="s">
        <v>23</v>
      </c>
      <c r="AL7" s="31"/>
      <c r="AM7" s="31"/>
      <c r="AN7" s="37" t="s">
        <v>5</v>
      </c>
      <c r="AO7" s="31"/>
      <c r="AP7" s="31"/>
      <c r="AQ7" s="33"/>
      <c r="BE7" s="41"/>
      <c r="BS7" s="26" t="s">
        <v>9</v>
      </c>
    </row>
    <row r="8" ht="14.4" customHeight="1">
      <c r="B8" s="30"/>
      <c r="C8" s="31"/>
      <c r="D8" s="42" t="s">
        <v>24</v>
      </c>
      <c r="E8" s="31"/>
      <c r="F8" s="31"/>
      <c r="G8" s="31"/>
      <c r="H8" s="31"/>
      <c r="I8" s="31"/>
      <c r="J8" s="31"/>
      <c r="K8" s="37" t="s">
        <v>25</v>
      </c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42" t="s">
        <v>26</v>
      </c>
      <c r="AL8" s="31"/>
      <c r="AM8" s="31"/>
      <c r="AN8" s="43" t="s">
        <v>27</v>
      </c>
      <c r="AO8" s="31"/>
      <c r="AP8" s="31"/>
      <c r="AQ8" s="33"/>
      <c r="BE8" s="41"/>
      <c r="BS8" s="26" t="s">
        <v>9</v>
      </c>
    </row>
    <row r="9" ht="14.4" customHeight="1">
      <c r="B9" s="30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3"/>
      <c r="BE9" s="41"/>
      <c r="BS9" s="26" t="s">
        <v>9</v>
      </c>
    </row>
    <row r="10" ht="14.4" customHeight="1">
      <c r="B10" s="30"/>
      <c r="C10" s="31"/>
      <c r="D10" s="42" t="s">
        <v>28</v>
      </c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42" t="s">
        <v>29</v>
      </c>
      <c r="AL10" s="31"/>
      <c r="AM10" s="31"/>
      <c r="AN10" s="37" t="s">
        <v>30</v>
      </c>
      <c r="AO10" s="31"/>
      <c r="AP10" s="31"/>
      <c r="AQ10" s="33"/>
      <c r="BE10" s="41"/>
      <c r="BS10" s="26" t="s">
        <v>9</v>
      </c>
    </row>
    <row r="11" ht="18.48" customHeight="1">
      <c r="B11" s="30"/>
      <c r="C11" s="31"/>
      <c r="D11" s="31"/>
      <c r="E11" s="37" t="s">
        <v>31</v>
      </c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42" t="s">
        <v>32</v>
      </c>
      <c r="AL11" s="31"/>
      <c r="AM11" s="31"/>
      <c r="AN11" s="37" t="s">
        <v>33</v>
      </c>
      <c r="AO11" s="31"/>
      <c r="AP11" s="31"/>
      <c r="AQ11" s="33"/>
      <c r="BE11" s="41"/>
      <c r="BS11" s="26" t="s">
        <v>9</v>
      </c>
    </row>
    <row r="12" ht="6.96" customHeight="1">
      <c r="B12" s="30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3"/>
      <c r="BE12" s="41"/>
      <c r="BS12" s="26" t="s">
        <v>9</v>
      </c>
    </row>
    <row r="13" ht="14.4" customHeight="1">
      <c r="B13" s="30"/>
      <c r="C13" s="31"/>
      <c r="D13" s="42" t="s">
        <v>34</v>
      </c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42" t="s">
        <v>29</v>
      </c>
      <c r="AL13" s="31"/>
      <c r="AM13" s="31"/>
      <c r="AN13" s="44" t="s">
        <v>35</v>
      </c>
      <c r="AO13" s="31"/>
      <c r="AP13" s="31"/>
      <c r="AQ13" s="33"/>
      <c r="BE13" s="41"/>
      <c r="BS13" s="26" t="s">
        <v>9</v>
      </c>
    </row>
    <row r="14">
      <c r="B14" s="30"/>
      <c r="C14" s="31"/>
      <c r="D14" s="31"/>
      <c r="E14" s="44" t="s">
        <v>35</v>
      </c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2" t="s">
        <v>32</v>
      </c>
      <c r="AL14" s="31"/>
      <c r="AM14" s="31"/>
      <c r="AN14" s="44" t="s">
        <v>35</v>
      </c>
      <c r="AO14" s="31"/>
      <c r="AP14" s="31"/>
      <c r="AQ14" s="33"/>
      <c r="BE14" s="41"/>
      <c r="BS14" s="26" t="s">
        <v>9</v>
      </c>
    </row>
    <row r="15" ht="6.96" customHeight="1">
      <c r="B15" s="30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3"/>
      <c r="BE15" s="41"/>
      <c r="BS15" s="26" t="s">
        <v>6</v>
      </c>
    </row>
    <row r="16" ht="14.4" customHeight="1">
      <c r="B16" s="30"/>
      <c r="C16" s="31"/>
      <c r="D16" s="42" t="s">
        <v>36</v>
      </c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42" t="s">
        <v>29</v>
      </c>
      <c r="AL16" s="31"/>
      <c r="AM16" s="31"/>
      <c r="AN16" s="37" t="s">
        <v>37</v>
      </c>
      <c r="AO16" s="31"/>
      <c r="AP16" s="31"/>
      <c r="AQ16" s="33"/>
      <c r="BE16" s="41"/>
      <c r="BS16" s="26" t="s">
        <v>6</v>
      </c>
    </row>
    <row r="17" ht="18.48" customHeight="1">
      <c r="B17" s="30"/>
      <c r="C17" s="31"/>
      <c r="D17" s="31"/>
      <c r="E17" s="37" t="s">
        <v>38</v>
      </c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42" t="s">
        <v>32</v>
      </c>
      <c r="AL17" s="31"/>
      <c r="AM17" s="31"/>
      <c r="AN17" s="37" t="s">
        <v>39</v>
      </c>
      <c r="AO17" s="31"/>
      <c r="AP17" s="31"/>
      <c r="AQ17" s="33"/>
      <c r="BE17" s="41"/>
      <c r="BS17" s="26" t="s">
        <v>40</v>
      </c>
    </row>
    <row r="18" ht="6.96" customHeight="1">
      <c r="B18" s="30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3"/>
      <c r="BE18" s="41"/>
      <c r="BS18" s="26" t="s">
        <v>9</v>
      </c>
    </row>
    <row r="19" ht="14.4" customHeight="1">
      <c r="B19" s="30"/>
      <c r="C19" s="31"/>
      <c r="D19" s="42" t="s">
        <v>41</v>
      </c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3"/>
      <c r="BE19" s="41"/>
      <c r="BS19" s="26" t="s">
        <v>9</v>
      </c>
    </row>
    <row r="20" ht="171" customHeight="1">
      <c r="B20" s="30"/>
      <c r="C20" s="31"/>
      <c r="D20" s="31"/>
      <c r="E20" s="46" t="s">
        <v>42</v>
      </c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31"/>
      <c r="AP20" s="31"/>
      <c r="AQ20" s="33"/>
      <c r="BE20" s="41"/>
      <c r="BS20" s="26" t="s">
        <v>6</v>
      </c>
    </row>
    <row r="21" ht="6.96" customHeight="1">
      <c r="B21" s="30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3"/>
      <c r="BE21" s="41"/>
    </row>
    <row r="22" ht="6.96" customHeight="1">
      <c r="B22" s="30"/>
      <c r="C22" s="31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31"/>
      <c r="AQ22" s="33"/>
      <c r="BE22" s="41"/>
    </row>
    <row r="23" s="1" customFormat="1" ht="25.92" customHeight="1">
      <c r="B23" s="48"/>
      <c r="C23" s="49"/>
      <c r="D23" s="50" t="s">
        <v>43</v>
      </c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2">
        <f>ROUND(AG51,2)</f>
        <v>0</v>
      </c>
      <c r="AL23" s="51"/>
      <c r="AM23" s="51"/>
      <c r="AN23" s="51"/>
      <c r="AO23" s="51"/>
      <c r="AP23" s="49"/>
      <c r="AQ23" s="53"/>
      <c r="BE23" s="41"/>
    </row>
    <row r="24" s="1" customFormat="1" ht="6.96" customHeight="1">
      <c r="B24" s="48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53"/>
      <c r="BE24" s="41"/>
    </row>
    <row r="25" s="1" customFormat="1">
      <c r="B25" s="48"/>
      <c r="C25" s="49"/>
      <c r="D25" s="49"/>
      <c r="E25" s="49"/>
      <c r="F25" s="49"/>
      <c r="G25" s="49"/>
      <c r="H25" s="49"/>
      <c r="I25" s="49"/>
      <c r="J25" s="49"/>
      <c r="K25" s="49"/>
      <c r="L25" s="54" t="s">
        <v>44</v>
      </c>
      <c r="M25" s="54"/>
      <c r="N25" s="54"/>
      <c r="O25" s="54"/>
      <c r="P25" s="49"/>
      <c r="Q25" s="49"/>
      <c r="R25" s="49"/>
      <c r="S25" s="49"/>
      <c r="T25" s="49"/>
      <c r="U25" s="49"/>
      <c r="V25" s="49"/>
      <c r="W25" s="54" t="s">
        <v>45</v>
      </c>
      <c r="X25" s="54"/>
      <c r="Y25" s="54"/>
      <c r="Z25" s="54"/>
      <c r="AA25" s="54"/>
      <c r="AB25" s="54"/>
      <c r="AC25" s="54"/>
      <c r="AD25" s="54"/>
      <c r="AE25" s="54"/>
      <c r="AF25" s="49"/>
      <c r="AG25" s="49"/>
      <c r="AH25" s="49"/>
      <c r="AI25" s="49"/>
      <c r="AJ25" s="49"/>
      <c r="AK25" s="54" t="s">
        <v>46</v>
      </c>
      <c r="AL25" s="54"/>
      <c r="AM25" s="54"/>
      <c r="AN25" s="54"/>
      <c r="AO25" s="54"/>
      <c r="AP25" s="49"/>
      <c r="AQ25" s="53"/>
      <c r="BE25" s="41"/>
    </row>
    <row r="26" s="2" customFormat="1" ht="14.4" customHeight="1">
      <c r="B26" s="55"/>
      <c r="C26" s="56"/>
      <c r="D26" s="57" t="s">
        <v>47</v>
      </c>
      <c r="E26" s="56"/>
      <c r="F26" s="57" t="s">
        <v>48</v>
      </c>
      <c r="G26" s="56"/>
      <c r="H26" s="56"/>
      <c r="I26" s="56"/>
      <c r="J26" s="56"/>
      <c r="K26" s="56"/>
      <c r="L26" s="58">
        <v>0.20999999999999999</v>
      </c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9">
        <f>ROUND(AZ51,2)</f>
        <v>0</v>
      </c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9">
        <f>ROUND(AV51,2)</f>
        <v>0</v>
      </c>
      <c r="AL26" s="56"/>
      <c r="AM26" s="56"/>
      <c r="AN26" s="56"/>
      <c r="AO26" s="56"/>
      <c r="AP26" s="56"/>
      <c r="AQ26" s="60"/>
      <c r="BE26" s="41"/>
    </row>
    <row r="27" s="2" customFormat="1" ht="14.4" customHeight="1">
      <c r="B27" s="55"/>
      <c r="C27" s="56"/>
      <c r="D27" s="56"/>
      <c r="E27" s="56"/>
      <c r="F27" s="57" t="s">
        <v>49</v>
      </c>
      <c r="G27" s="56"/>
      <c r="H27" s="56"/>
      <c r="I27" s="56"/>
      <c r="J27" s="56"/>
      <c r="K27" s="56"/>
      <c r="L27" s="58">
        <v>0.14999999999999999</v>
      </c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9">
        <f>ROUND(BA51,2)</f>
        <v>0</v>
      </c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9">
        <f>ROUND(AW51,2)</f>
        <v>0</v>
      </c>
      <c r="AL27" s="56"/>
      <c r="AM27" s="56"/>
      <c r="AN27" s="56"/>
      <c r="AO27" s="56"/>
      <c r="AP27" s="56"/>
      <c r="AQ27" s="60"/>
      <c r="BE27" s="41"/>
    </row>
    <row r="28" hidden="1" s="2" customFormat="1" ht="14.4" customHeight="1">
      <c r="B28" s="55"/>
      <c r="C28" s="56"/>
      <c r="D28" s="56"/>
      <c r="E28" s="56"/>
      <c r="F28" s="57" t="s">
        <v>50</v>
      </c>
      <c r="G28" s="56"/>
      <c r="H28" s="56"/>
      <c r="I28" s="56"/>
      <c r="J28" s="56"/>
      <c r="K28" s="56"/>
      <c r="L28" s="58">
        <v>0.20999999999999999</v>
      </c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9">
        <f>ROUND(BB51,2)</f>
        <v>0</v>
      </c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9">
        <v>0</v>
      </c>
      <c r="AL28" s="56"/>
      <c r="AM28" s="56"/>
      <c r="AN28" s="56"/>
      <c r="AO28" s="56"/>
      <c r="AP28" s="56"/>
      <c r="AQ28" s="60"/>
      <c r="BE28" s="41"/>
    </row>
    <row r="29" hidden="1" s="2" customFormat="1" ht="14.4" customHeight="1">
      <c r="B29" s="55"/>
      <c r="C29" s="56"/>
      <c r="D29" s="56"/>
      <c r="E29" s="56"/>
      <c r="F29" s="57" t="s">
        <v>51</v>
      </c>
      <c r="G29" s="56"/>
      <c r="H29" s="56"/>
      <c r="I29" s="56"/>
      <c r="J29" s="56"/>
      <c r="K29" s="56"/>
      <c r="L29" s="58">
        <v>0.14999999999999999</v>
      </c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9">
        <f>ROUND(BC51,2)</f>
        <v>0</v>
      </c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9">
        <v>0</v>
      </c>
      <c r="AL29" s="56"/>
      <c r="AM29" s="56"/>
      <c r="AN29" s="56"/>
      <c r="AO29" s="56"/>
      <c r="AP29" s="56"/>
      <c r="AQ29" s="60"/>
      <c r="BE29" s="41"/>
    </row>
    <row r="30" hidden="1" s="2" customFormat="1" ht="14.4" customHeight="1">
      <c r="B30" s="55"/>
      <c r="C30" s="56"/>
      <c r="D30" s="56"/>
      <c r="E30" s="56"/>
      <c r="F30" s="57" t="s">
        <v>52</v>
      </c>
      <c r="G30" s="56"/>
      <c r="H30" s="56"/>
      <c r="I30" s="56"/>
      <c r="J30" s="56"/>
      <c r="K30" s="56"/>
      <c r="L30" s="58">
        <v>0</v>
      </c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9">
        <f>ROUND(BD51,2)</f>
        <v>0</v>
      </c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9">
        <v>0</v>
      </c>
      <c r="AL30" s="56"/>
      <c r="AM30" s="56"/>
      <c r="AN30" s="56"/>
      <c r="AO30" s="56"/>
      <c r="AP30" s="56"/>
      <c r="AQ30" s="60"/>
      <c r="BE30" s="41"/>
    </row>
    <row r="31" s="1" customFormat="1" ht="6.96" customHeight="1">
      <c r="B31" s="48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53"/>
      <c r="BE31" s="41"/>
    </row>
    <row r="32" s="1" customFormat="1" ht="25.92" customHeight="1">
      <c r="B32" s="48"/>
      <c r="C32" s="61"/>
      <c r="D32" s="62" t="s">
        <v>53</v>
      </c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4" t="s">
        <v>54</v>
      </c>
      <c r="U32" s="63"/>
      <c r="V32" s="63"/>
      <c r="W32" s="63"/>
      <c r="X32" s="65" t="s">
        <v>55</v>
      </c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6">
        <f>SUM(AK23:AK30)</f>
        <v>0</v>
      </c>
      <c r="AL32" s="63"/>
      <c r="AM32" s="63"/>
      <c r="AN32" s="63"/>
      <c r="AO32" s="67"/>
      <c r="AP32" s="61"/>
      <c r="AQ32" s="68"/>
      <c r="BE32" s="41"/>
    </row>
    <row r="33" s="1" customFormat="1" ht="6.96" customHeight="1">
      <c r="B33" s="48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53"/>
    </row>
    <row r="34" s="1" customFormat="1" ht="6.96" customHeight="1">
      <c r="B34" s="69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70"/>
      <c r="AK34" s="70"/>
      <c r="AL34" s="70"/>
      <c r="AM34" s="70"/>
      <c r="AN34" s="70"/>
      <c r="AO34" s="70"/>
      <c r="AP34" s="70"/>
      <c r="AQ34" s="71"/>
    </row>
    <row r="38" s="1" customFormat="1" ht="6.96" customHeight="1">
      <c r="B38" s="72"/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3"/>
      <c r="AH38" s="73"/>
      <c r="AI38" s="73"/>
      <c r="AJ38" s="73"/>
      <c r="AK38" s="73"/>
      <c r="AL38" s="73"/>
      <c r="AM38" s="73"/>
      <c r="AN38" s="73"/>
      <c r="AO38" s="73"/>
      <c r="AP38" s="73"/>
      <c r="AQ38" s="73"/>
      <c r="AR38" s="48"/>
    </row>
    <row r="39" s="1" customFormat="1" ht="36.96" customHeight="1">
      <c r="B39" s="48"/>
      <c r="C39" s="74" t="s">
        <v>56</v>
      </c>
      <c r="AR39" s="48"/>
    </row>
    <row r="40" s="1" customFormat="1" ht="6.96" customHeight="1">
      <c r="B40" s="48"/>
      <c r="AR40" s="48"/>
    </row>
    <row r="41" s="3" customFormat="1" ht="14.4" customHeight="1">
      <c r="B41" s="75"/>
      <c r="C41" s="76" t="s">
        <v>16</v>
      </c>
      <c r="L41" s="3" t="str">
        <f>K5</f>
        <v>18-006</v>
      </c>
      <c r="AR41" s="75"/>
    </row>
    <row r="42" s="4" customFormat="1" ht="36.96" customHeight="1">
      <c r="B42" s="77"/>
      <c r="C42" s="78" t="s">
        <v>19</v>
      </c>
      <c r="L42" s="79" t="str">
        <f>K6</f>
        <v>Domov Kopretina Černovice – oprava střechy nad severním křídlem</v>
      </c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R42" s="77"/>
    </row>
    <row r="43" s="1" customFormat="1" ht="6.96" customHeight="1">
      <c r="B43" s="48"/>
      <c r="AR43" s="48"/>
    </row>
    <row r="44" s="1" customFormat="1">
      <c r="B44" s="48"/>
      <c r="C44" s="76" t="s">
        <v>24</v>
      </c>
      <c r="L44" s="80" t="str">
        <f>IF(K8="","",K8)</f>
        <v>Černovice, areál Domova Černovice</v>
      </c>
      <c r="AI44" s="76" t="s">
        <v>26</v>
      </c>
      <c r="AM44" s="81" t="str">
        <f>IF(AN8= "","",AN8)</f>
        <v>10. 5. 2018</v>
      </c>
      <c r="AN44" s="81"/>
      <c r="AR44" s="48"/>
    </row>
    <row r="45" s="1" customFormat="1" ht="6.96" customHeight="1">
      <c r="B45" s="48"/>
      <c r="AR45" s="48"/>
    </row>
    <row r="46" s="1" customFormat="1">
      <c r="B46" s="48"/>
      <c r="C46" s="76" t="s">
        <v>28</v>
      </c>
      <c r="L46" s="3" t="str">
        <f>IF(E11= "","",E11)</f>
        <v>Kraj Vysočina</v>
      </c>
      <c r="AI46" s="76" t="s">
        <v>36</v>
      </c>
      <c r="AM46" s="3" t="str">
        <f>IF(E17="","",E17)</f>
        <v>PROJEKT CENTRUM NOVA s.r.o.</v>
      </c>
      <c r="AN46" s="3"/>
      <c r="AO46" s="3"/>
      <c r="AP46" s="3"/>
      <c r="AR46" s="48"/>
      <c r="AS46" s="82" t="s">
        <v>57</v>
      </c>
      <c r="AT46" s="83"/>
      <c r="AU46" s="84"/>
      <c r="AV46" s="84"/>
      <c r="AW46" s="84"/>
      <c r="AX46" s="84"/>
      <c r="AY46" s="84"/>
      <c r="AZ46" s="84"/>
      <c r="BA46" s="84"/>
      <c r="BB46" s="84"/>
      <c r="BC46" s="84"/>
      <c r="BD46" s="85"/>
    </row>
    <row r="47" s="1" customFormat="1">
      <c r="B47" s="48"/>
      <c r="C47" s="76" t="s">
        <v>34</v>
      </c>
      <c r="L47" s="3" t="str">
        <f>IF(E14= "Vyplň údaj","",E14)</f>
        <v/>
      </c>
      <c r="AR47" s="48"/>
      <c r="AS47" s="86"/>
      <c r="AT47" s="57"/>
      <c r="AU47" s="49"/>
      <c r="AV47" s="49"/>
      <c r="AW47" s="49"/>
      <c r="AX47" s="49"/>
      <c r="AY47" s="49"/>
      <c r="AZ47" s="49"/>
      <c r="BA47" s="49"/>
      <c r="BB47" s="49"/>
      <c r="BC47" s="49"/>
      <c r="BD47" s="87"/>
    </row>
    <row r="48" s="1" customFormat="1" ht="10.8" customHeight="1">
      <c r="B48" s="48"/>
      <c r="AR48" s="48"/>
      <c r="AS48" s="86"/>
      <c r="AT48" s="57"/>
      <c r="AU48" s="49"/>
      <c r="AV48" s="49"/>
      <c r="AW48" s="49"/>
      <c r="AX48" s="49"/>
      <c r="AY48" s="49"/>
      <c r="AZ48" s="49"/>
      <c r="BA48" s="49"/>
      <c r="BB48" s="49"/>
      <c r="BC48" s="49"/>
      <c r="BD48" s="87"/>
    </row>
    <row r="49" s="1" customFormat="1" ht="29.28" customHeight="1">
      <c r="B49" s="48"/>
      <c r="C49" s="88" t="s">
        <v>58</v>
      </c>
      <c r="D49" s="89"/>
      <c r="E49" s="89"/>
      <c r="F49" s="89"/>
      <c r="G49" s="89"/>
      <c r="H49" s="90"/>
      <c r="I49" s="91" t="s">
        <v>59</v>
      </c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89"/>
      <c r="AC49" s="89"/>
      <c r="AD49" s="89"/>
      <c r="AE49" s="89"/>
      <c r="AF49" s="89"/>
      <c r="AG49" s="92" t="s">
        <v>60</v>
      </c>
      <c r="AH49" s="89"/>
      <c r="AI49" s="89"/>
      <c r="AJ49" s="89"/>
      <c r="AK49" s="89"/>
      <c r="AL49" s="89"/>
      <c r="AM49" s="89"/>
      <c r="AN49" s="91" t="s">
        <v>61</v>
      </c>
      <c r="AO49" s="89"/>
      <c r="AP49" s="89"/>
      <c r="AQ49" s="93" t="s">
        <v>62</v>
      </c>
      <c r="AR49" s="48"/>
      <c r="AS49" s="94" t="s">
        <v>63</v>
      </c>
      <c r="AT49" s="95" t="s">
        <v>64</v>
      </c>
      <c r="AU49" s="95" t="s">
        <v>65</v>
      </c>
      <c r="AV49" s="95" t="s">
        <v>66</v>
      </c>
      <c r="AW49" s="95" t="s">
        <v>67</v>
      </c>
      <c r="AX49" s="95" t="s">
        <v>68</v>
      </c>
      <c r="AY49" s="95" t="s">
        <v>69</v>
      </c>
      <c r="AZ49" s="95" t="s">
        <v>70</v>
      </c>
      <c r="BA49" s="95" t="s">
        <v>71</v>
      </c>
      <c r="BB49" s="95" t="s">
        <v>72</v>
      </c>
      <c r="BC49" s="95" t="s">
        <v>73</v>
      </c>
      <c r="BD49" s="96" t="s">
        <v>74</v>
      </c>
    </row>
    <row r="50" s="1" customFormat="1" ht="10.8" customHeight="1">
      <c r="B50" s="48"/>
      <c r="AR50" s="48"/>
      <c r="AS50" s="97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5"/>
    </row>
    <row r="51" s="4" customFormat="1" ht="32.4" customHeight="1">
      <c r="B51" s="77"/>
      <c r="C51" s="98" t="s">
        <v>75</v>
      </c>
      <c r="D51" s="99"/>
      <c r="E51" s="99"/>
      <c r="F51" s="99"/>
      <c r="G51" s="99"/>
      <c r="H51" s="99"/>
      <c r="I51" s="99"/>
      <c r="J51" s="99"/>
      <c r="K51" s="99"/>
      <c r="L51" s="99"/>
      <c r="M51" s="99"/>
      <c r="N51" s="99"/>
      <c r="O51" s="99"/>
      <c r="P51" s="99"/>
      <c r="Q51" s="99"/>
      <c r="R51" s="99"/>
      <c r="S51" s="99"/>
      <c r="T51" s="99"/>
      <c r="U51" s="99"/>
      <c r="V51" s="99"/>
      <c r="W51" s="99"/>
      <c r="X51" s="99"/>
      <c r="Y51" s="99"/>
      <c r="Z51" s="99"/>
      <c r="AA51" s="99"/>
      <c r="AB51" s="99"/>
      <c r="AC51" s="99"/>
      <c r="AD51" s="99"/>
      <c r="AE51" s="99"/>
      <c r="AF51" s="99"/>
      <c r="AG51" s="100">
        <f>ROUND(AG52+AG54,2)</f>
        <v>0</v>
      </c>
      <c r="AH51" s="100"/>
      <c r="AI51" s="100"/>
      <c r="AJ51" s="100"/>
      <c r="AK51" s="100"/>
      <c r="AL51" s="100"/>
      <c r="AM51" s="100"/>
      <c r="AN51" s="101">
        <f>SUM(AG51,AT51)</f>
        <v>0</v>
      </c>
      <c r="AO51" s="101"/>
      <c r="AP51" s="101"/>
      <c r="AQ51" s="102" t="s">
        <v>5</v>
      </c>
      <c r="AR51" s="77"/>
      <c r="AS51" s="103">
        <f>ROUND(AS52+AS54,2)</f>
        <v>0</v>
      </c>
      <c r="AT51" s="104">
        <f>ROUND(SUM(AV51:AW51),2)</f>
        <v>0</v>
      </c>
      <c r="AU51" s="105">
        <f>ROUND(AU52+AU54,5)</f>
        <v>0</v>
      </c>
      <c r="AV51" s="104">
        <f>ROUND(AZ51*L26,2)</f>
        <v>0</v>
      </c>
      <c r="AW51" s="104">
        <f>ROUND(BA51*L27,2)</f>
        <v>0</v>
      </c>
      <c r="AX51" s="104">
        <f>ROUND(BB51*L26,2)</f>
        <v>0</v>
      </c>
      <c r="AY51" s="104">
        <f>ROUND(BC51*L27,2)</f>
        <v>0</v>
      </c>
      <c r="AZ51" s="104">
        <f>ROUND(AZ52+AZ54,2)</f>
        <v>0</v>
      </c>
      <c r="BA51" s="104">
        <f>ROUND(BA52+BA54,2)</f>
        <v>0</v>
      </c>
      <c r="BB51" s="104">
        <f>ROUND(BB52+BB54,2)</f>
        <v>0</v>
      </c>
      <c r="BC51" s="104">
        <f>ROUND(BC52+BC54,2)</f>
        <v>0</v>
      </c>
      <c r="BD51" s="106">
        <f>ROUND(BD52+BD54,2)</f>
        <v>0</v>
      </c>
      <c r="BS51" s="78" t="s">
        <v>76</v>
      </c>
      <c r="BT51" s="78" t="s">
        <v>77</v>
      </c>
      <c r="BU51" s="107" t="s">
        <v>78</v>
      </c>
      <c r="BV51" s="78" t="s">
        <v>79</v>
      </c>
      <c r="BW51" s="78" t="s">
        <v>7</v>
      </c>
      <c r="BX51" s="78" t="s">
        <v>80</v>
      </c>
      <c r="CL51" s="78" t="s">
        <v>22</v>
      </c>
    </row>
    <row r="52" s="5" customFormat="1" ht="16.5" customHeight="1">
      <c r="B52" s="108"/>
      <c r="C52" s="109"/>
      <c r="D52" s="110" t="s">
        <v>81</v>
      </c>
      <c r="E52" s="110"/>
      <c r="F52" s="110"/>
      <c r="G52" s="110"/>
      <c r="H52" s="110"/>
      <c r="I52" s="111"/>
      <c r="J52" s="110" t="s">
        <v>82</v>
      </c>
      <c r="K52" s="110"/>
      <c r="L52" s="110"/>
      <c r="M52" s="110"/>
      <c r="N52" s="110"/>
      <c r="O52" s="110"/>
      <c r="P52" s="110"/>
      <c r="Q52" s="110"/>
      <c r="R52" s="110"/>
      <c r="S52" s="110"/>
      <c r="T52" s="110"/>
      <c r="U52" s="110"/>
      <c r="V52" s="110"/>
      <c r="W52" s="110"/>
      <c r="X52" s="110"/>
      <c r="Y52" s="110"/>
      <c r="Z52" s="110"/>
      <c r="AA52" s="110"/>
      <c r="AB52" s="110"/>
      <c r="AC52" s="110"/>
      <c r="AD52" s="110"/>
      <c r="AE52" s="110"/>
      <c r="AF52" s="110"/>
      <c r="AG52" s="112">
        <f>ROUND(AG53,2)</f>
        <v>0</v>
      </c>
      <c r="AH52" s="111"/>
      <c r="AI52" s="111"/>
      <c r="AJ52" s="111"/>
      <c r="AK52" s="111"/>
      <c r="AL52" s="111"/>
      <c r="AM52" s="111"/>
      <c r="AN52" s="113">
        <f>SUM(AG52,AT52)</f>
        <v>0</v>
      </c>
      <c r="AO52" s="111"/>
      <c r="AP52" s="111"/>
      <c r="AQ52" s="114" t="s">
        <v>83</v>
      </c>
      <c r="AR52" s="108"/>
      <c r="AS52" s="115">
        <f>ROUND(AS53,2)</f>
        <v>0</v>
      </c>
      <c r="AT52" s="116">
        <f>ROUND(SUM(AV52:AW52),2)</f>
        <v>0</v>
      </c>
      <c r="AU52" s="117">
        <f>ROUND(AU53,5)</f>
        <v>0</v>
      </c>
      <c r="AV52" s="116">
        <f>ROUND(AZ52*L26,2)</f>
        <v>0</v>
      </c>
      <c r="AW52" s="116">
        <f>ROUND(BA52*L27,2)</f>
        <v>0</v>
      </c>
      <c r="AX52" s="116">
        <f>ROUND(BB52*L26,2)</f>
        <v>0</v>
      </c>
      <c r="AY52" s="116">
        <f>ROUND(BC52*L27,2)</f>
        <v>0</v>
      </c>
      <c r="AZ52" s="116">
        <f>ROUND(AZ53,2)</f>
        <v>0</v>
      </c>
      <c r="BA52" s="116">
        <f>ROUND(BA53,2)</f>
        <v>0</v>
      </c>
      <c r="BB52" s="116">
        <f>ROUND(BB53,2)</f>
        <v>0</v>
      </c>
      <c r="BC52" s="116">
        <f>ROUND(BC53,2)</f>
        <v>0</v>
      </c>
      <c r="BD52" s="118">
        <f>ROUND(BD53,2)</f>
        <v>0</v>
      </c>
      <c r="BS52" s="119" t="s">
        <v>76</v>
      </c>
      <c r="BT52" s="119" t="s">
        <v>84</v>
      </c>
      <c r="BU52" s="119" t="s">
        <v>78</v>
      </c>
      <c r="BV52" s="119" t="s">
        <v>79</v>
      </c>
      <c r="BW52" s="119" t="s">
        <v>85</v>
      </c>
      <c r="BX52" s="119" t="s">
        <v>7</v>
      </c>
      <c r="CL52" s="119" t="s">
        <v>22</v>
      </c>
      <c r="CM52" s="119" t="s">
        <v>84</v>
      </c>
    </row>
    <row r="53" s="6" customFormat="1" ht="16.5" customHeight="1">
      <c r="A53" s="120" t="s">
        <v>86</v>
      </c>
      <c r="B53" s="121"/>
      <c r="C53" s="9"/>
      <c r="D53" s="9"/>
      <c r="E53" s="122" t="s">
        <v>81</v>
      </c>
      <c r="F53" s="122"/>
      <c r="G53" s="122"/>
      <c r="H53" s="122"/>
      <c r="I53" s="122"/>
      <c r="J53" s="9"/>
      <c r="K53" s="122" t="s">
        <v>87</v>
      </c>
      <c r="L53" s="122"/>
      <c r="M53" s="122"/>
      <c r="N53" s="122"/>
      <c r="O53" s="122"/>
      <c r="P53" s="122"/>
      <c r="Q53" s="122"/>
      <c r="R53" s="122"/>
      <c r="S53" s="122"/>
      <c r="T53" s="122"/>
      <c r="U53" s="122"/>
      <c r="V53" s="122"/>
      <c r="W53" s="122"/>
      <c r="X53" s="122"/>
      <c r="Y53" s="122"/>
      <c r="Z53" s="122"/>
      <c r="AA53" s="122"/>
      <c r="AB53" s="122"/>
      <c r="AC53" s="122"/>
      <c r="AD53" s="122"/>
      <c r="AE53" s="122"/>
      <c r="AF53" s="122"/>
      <c r="AG53" s="123">
        <f>'VRN - Vedlejší a ostatní ...'!J29</f>
        <v>0</v>
      </c>
      <c r="AH53" s="9"/>
      <c r="AI53" s="9"/>
      <c r="AJ53" s="9"/>
      <c r="AK53" s="9"/>
      <c r="AL53" s="9"/>
      <c r="AM53" s="9"/>
      <c r="AN53" s="123">
        <f>SUM(AG53,AT53)</f>
        <v>0</v>
      </c>
      <c r="AO53" s="9"/>
      <c r="AP53" s="9"/>
      <c r="AQ53" s="124" t="s">
        <v>88</v>
      </c>
      <c r="AR53" s="121"/>
      <c r="AS53" s="125">
        <v>0</v>
      </c>
      <c r="AT53" s="126">
        <f>ROUND(SUM(AV53:AW53),2)</f>
        <v>0</v>
      </c>
      <c r="AU53" s="127">
        <f>'VRN - Vedlejší a ostatní ...'!P84</f>
        <v>0</v>
      </c>
      <c r="AV53" s="126">
        <f>'VRN - Vedlejší a ostatní ...'!J32</f>
        <v>0</v>
      </c>
      <c r="AW53" s="126">
        <f>'VRN - Vedlejší a ostatní ...'!J33</f>
        <v>0</v>
      </c>
      <c r="AX53" s="126">
        <f>'VRN - Vedlejší a ostatní ...'!J34</f>
        <v>0</v>
      </c>
      <c r="AY53" s="126">
        <f>'VRN - Vedlejší a ostatní ...'!J35</f>
        <v>0</v>
      </c>
      <c r="AZ53" s="126">
        <f>'VRN - Vedlejší a ostatní ...'!F32</f>
        <v>0</v>
      </c>
      <c r="BA53" s="126">
        <f>'VRN - Vedlejší a ostatní ...'!F33</f>
        <v>0</v>
      </c>
      <c r="BB53" s="126">
        <f>'VRN - Vedlejší a ostatní ...'!F34</f>
        <v>0</v>
      </c>
      <c r="BC53" s="126">
        <f>'VRN - Vedlejší a ostatní ...'!F35</f>
        <v>0</v>
      </c>
      <c r="BD53" s="128">
        <f>'VRN - Vedlejší a ostatní ...'!F36</f>
        <v>0</v>
      </c>
      <c r="BT53" s="129" t="s">
        <v>89</v>
      </c>
      <c r="BV53" s="129" t="s">
        <v>79</v>
      </c>
      <c r="BW53" s="129" t="s">
        <v>90</v>
      </c>
      <c r="BX53" s="129" t="s">
        <v>85</v>
      </c>
      <c r="CL53" s="129" t="s">
        <v>22</v>
      </c>
    </row>
    <row r="54" s="5" customFormat="1" ht="16.5" customHeight="1">
      <c r="B54" s="108"/>
      <c r="C54" s="109"/>
      <c r="D54" s="110" t="s">
        <v>91</v>
      </c>
      <c r="E54" s="110"/>
      <c r="F54" s="110"/>
      <c r="G54" s="110"/>
      <c r="H54" s="110"/>
      <c r="I54" s="111"/>
      <c r="J54" s="110" t="s">
        <v>92</v>
      </c>
      <c r="K54" s="110"/>
      <c r="L54" s="110"/>
      <c r="M54" s="110"/>
      <c r="N54" s="110"/>
      <c r="O54" s="110"/>
      <c r="P54" s="110"/>
      <c r="Q54" s="110"/>
      <c r="R54" s="110"/>
      <c r="S54" s="110"/>
      <c r="T54" s="110"/>
      <c r="U54" s="110"/>
      <c r="V54" s="110"/>
      <c r="W54" s="110"/>
      <c r="X54" s="110"/>
      <c r="Y54" s="110"/>
      <c r="Z54" s="110"/>
      <c r="AA54" s="110"/>
      <c r="AB54" s="110"/>
      <c r="AC54" s="110"/>
      <c r="AD54" s="110"/>
      <c r="AE54" s="110"/>
      <c r="AF54" s="110"/>
      <c r="AG54" s="112">
        <f>ROUND(SUM(AG55:AG59),2)</f>
        <v>0</v>
      </c>
      <c r="AH54" s="111"/>
      <c r="AI54" s="111"/>
      <c r="AJ54" s="111"/>
      <c r="AK54" s="111"/>
      <c r="AL54" s="111"/>
      <c r="AM54" s="111"/>
      <c r="AN54" s="113">
        <f>SUM(AG54,AT54)</f>
        <v>0</v>
      </c>
      <c r="AO54" s="111"/>
      <c r="AP54" s="111"/>
      <c r="AQ54" s="114" t="s">
        <v>93</v>
      </c>
      <c r="AR54" s="108"/>
      <c r="AS54" s="115">
        <f>ROUND(SUM(AS55:AS59),2)</f>
        <v>0</v>
      </c>
      <c r="AT54" s="116">
        <f>ROUND(SUM(AV54:AW54),2)</f>
        <v>0</v>
      </c>
      <c r="AU54" s="117">
        <f>ROUND(SUM(AU55:AU59),5)</f>
        <v>0</v>
      </c>
      <c r="AV54" s="116">
        <f>ROUND(AZ54*L26,2)</f>
        <v>0</v>
      </c>
      <c r="AW54" s="116">
        <f>ROUND(BA54*L27,2)</f>
        <v>0</v>
      </c>
      <c r="AX54" s="116">
        <f>ROUND(BB54*L26,2)</f>
        <v>0</v>
      </c>
      <c r="AY54" s="116">
        <f>ROUND(BC54*L27,2)</f>
        <v>0</v>
      </c>
      <c r="AZ54" s="116">
        <f>ROUND(SUM(AZ55:AZ59),2)</f>
        <v>0</v>
      </c>
      <c r="BA54" s="116">
        <f>ROUND(SUM(BA55:BA59),2)</f>
        <v>0</v>
      </c>
      <c r="BB54" s="116">
        <f>ROUND(SUM(BB55:BB59),2)</f>
        <v>0</v>
      </c>
      <c r="BC54" s="116">
        <f>ROUND(SUM(BC55:BC59),2)</f>
        <v>0</v>
      </c>
      <c r="BD54" s="118">
        <f>ROUND(SUM(BD55:BD59),2)</f>
        <v>0</v>
      </c>
      <c r="BS54" s="119" t="s">
        <v>76</v>
      </c>
      <c r="BT54" s="119" t="s">
        <v>84</v>
      </c>
      <c r="BU54" s="119" t="s">
        <v>78</v>
      </c>
      <c r="BV54" s="119" t="s">
        <v>79</v>
      </c>
      <c r="BW54" s="119" t="s">
        <v>94</v>
      </c>
      <c r="BX54" s="119" t="s">
        <v>7</v>
      </c>
      <c r="CL54" s="119" t="s">
        <v>5</v>
      </c>
      <c r="CM54" s="119" t="s">
        <v>84</v>
      </c>
    </row>
    <row r="55" s="6" customFormat="1" ht="16.5" customHeight="1">
      <c r="A55" s="120" t="s">
        <v>86</v>
      </c>
      <c r="B55" s="121"/>
      <c r="C55" s="9"/>
      <c r="D55" s="9"/>
      <c r="E55" s="122" t="s">
        <v>95</v>
      </c>
      <c r="F55" s="122"/>
      <c r="G55" s="122"/>
      <c r="H55" s="122"/>
      <c r="I55" s="122"/>
      <c r="J55" s="9"/>
      <c r="K55" s="122" t="s">
        <v>96</v>
      </c>
      <c r="L55" s="122"/>
      <c r="M55" s="122"/>
      <c r="N55" s="122"/>
      <c r="O55" s="122"/>
      <c r="P55" s="122"/>
      <c r="Q55" s="122"/>
      <c r="R55" s="122"/>
      <c r="S55" s="122"/>
      <c r="T55" s="122"/>
      <c r="U55" s="122"/>
      <c r="V55" s="122"/>
      <c r="W55" s="122"/>
      <c r="X55" s="122"/>
      <c r="Y55" s="122"/>
      <c r="Z55" s="122"/>
      <c r="AA55" s="122"/>
      <c r="AB55" s="122"/>
      <c r="AC55" s="122"/>
      <c r="AD55" s="122"/>
      <c r="AE55" s="122"/>
      <c r="AF55" s="122"/>
      <c r="AG55" s="123">
        <f>'01-1 - Bourání'!J29</f>
        <v>0</v>
      </c>
      <c r="AH55" s="9"/>
      <c r="AI55" s="9"/>
      <c r="AJ55" s="9"/>
      <c r="AK55" s="9"/>
      <c r="AL55" s="9"/>
      <c r="AM55" s="9"/>
      <c r="AN55" s="123">
        <f>SUM(AG55,AT55)</f>
        <v>0</v>
      </c>
      <c r="AO55" s="9"/>
      <c r="AP55" s="9"/>
      <c r="AQ55" s="124" t="s">
        <v>88</v>
      </c>
      <c r="AR55" s="121"/>
      <c r="AS55" s="125">
        <v>0</v>
      </c>
      <c r="AT55" s="126">
        <f>ROUND(SUM(AV55:AW55),2)</f>
        <v>0</v>
      </c>
      <c r="AU55" s="127">
        <f>'01-1 - Bourání'!P98</f>
        <v>0</v>
      </c>
      <c r="AV55" s="126">
        <f>'01-1 - Bourání'!J32</f>
        <v>0</v>
      </c>
      <c r="AW55" s="126">
        <f>'01-1 - Bourání'!J33</f>
        <v>0</v>
      </c>
      <c r="AX55" s="126">
        <f>'01-1 - Bourání'!J34</f>
        <v>0</v>
      </c>
      <c r="AY55" s="126">
        <f>'01-1 - Bourání'!J35</f>
        <v>0</v>
      </c>
      <c r="AZ55" s="126">
        <f>'01-1 - Bourání'!F32</f>
        <v>0</v>
      </c>
      <c r="BA55" s="126">
        <f>'01-1 - Bourání'!F33</f>
        <v>0</v>
      </c>
      <c r="BB55" s="126">
        <f>'01-1 - Bourání'!F34</f>
        <v>0</v>
      </c>
      <c r="BC55" s="126">
        <f>'01-1 - Bourání'!F35</f>
        <v>0</v>
      </c>
      <c r="BD55" s="128">
        <f>'01-1 - Bourání'!F36</f>
        <v>0</v>
      </c>
      <c r="BT55" s="129" t="s">
        <v>89</v>
      </c>
      <c r="BV55" s="129" t="s">
        <v>79</v>
      </c>
      <c r="BW55" s="129" t="s">
        <v>97</v>
      </c>
      <c r="BX55" s="129" t="s">
        <v>94</v>
      </c>
      <c r="CL55" s="129" t="s">
        <v>22</v>
      </c>
    </row>
    <row r="56" s="6" customFormat="1" ht="16.5" customHeight="1">
      <c r="A56" s="120" t="s">
        <v>86</v>
      </c>
      <c r="B56" s="121"/>
      <c r="C56" s="9"/>
      <c r="D56" s="9"/>
      <c r="E56" s="122" t="s">
        <v>98</v>
      </c>
      <c r="F56" s="122"/>
      <c r="G56" s="122"/>
      <c r="H56" s="122"/>
      <c r="I56" s="122"/>
      <c r="J56" s="9"/>
      <c r="K56" s="122" t="s">
        <v>99</v>
      </c>
      <c r="L56" s="122"/>
      <c r="M56" s="122"/>
      <c r="N56" s="122"/>
      <c r="O56" s="122"/>
      <c r="P56" s="122"/>
      <c r="Q56" s="122"/>
      <c r="R56" s="122"/>
      <c r="S56" s="122"/>
      <c r="T56" s="122"/>
      <c r="U56" s="122"/>
      <c r="V56" s="122"/>
      <c r="W56" s="122"/>
      <c r="X56" s="122"/>
      <c r="Y56" s="122"/>
      <c r="Z56" s="122"/>
      <c r="AA56" s="122"/>
      <c r="AB56" s="122"/>
      <c r="AC56" s="122"/>
      <c r="AD56" s="122"/>
      <c r="AE56" s="122"/>
      <c r="AF56" s="122"/>
      <c r="AG56" s="123">
        <f>'01-2 - Architektonicko-st...'!J29</f>
        <v>0</v>
      </c>
      <c r="AH56" s="9"/>
      <c r="AI56" s="9"/>
      <c r="AJ56" s="9"/>
      <c r="AK56" s="9"/>
      <c r="AL56" s="9"/>
      <c r="AM56" s="9"/>
      <c r="AN56" s="123">
        <f>SUM(AG56,AT56)</f>
        <v>0</v>
      </c>
      <c r="AO56" s="9"/>
      <c r="AP56" s="9"/>
      <c r="AQ56" s="124" t="s">
        <v>88</v>
      </c>
      <c r="AR56" s="121"/>
      <c r="AS56" s="125">
        <v>0</v>
      </c>
      <c r="AT56" s="126">
        <f>ROUND(SUM(AV56:AW56),2)</f>
        <v>0</v>
      </c>
      <c r="AU56" s="127">
        <f>'01-2 - Architektonicko-st...'!P97</f>
        <v>0</v>
      </c>
      <c r="AV56" s="126">
        <f>'01-2 - Architektonicko-st...'!J32</f>
        <v>0</v>
      </c>
      <c r="AW56" s="126">
        <f>'01-2 - Architektonicko-st...'!J33</f>
        <v>0</v>
      </c>
      <c r="AX56" s="126">
        <f>'01-2 - Architektonicko-st...'!J34</f>
        <v>0</v>
      </c>
      <c r="AY56" s="126">
        <f>'01-2 - Architektonicko-st...'!J35</f>
        <v>0</v>
      </c>
      <c r="AZ56" s="126">
        <f>'01-2 - Architektonicko-st...'!F32</f>
        <v>0</v>
      </c>
      <c r="BA56" s="126">
        <f>'01-2 - Architektonicko-st...'!F33</f>
        <v>0</v>
      </c>
      <c r="BB56" s="126">
        <f>'01-2 - Architektonicko-st...'!F34</f>
        <v>0</v>
      </c>
      <c r="BC56" s="126">
        <f>'01-2 - Architektonicko-st...'!F35</f>
        <v>0</v>
      </c>
      <c r="BD56" s="128">
        <f>'01-2 - Architektonicko-st...'!F36</f>
        <v>0</v>
      </c>
      <c r="BT56" s="129" t="s">
        <v>89</v>
      </c>
      <c r="BV56" s="129" t="s">
        <v>79</v>
      </c>
      <c r="BW56" s="129" t="s">
        <v>100</v>
      </c>
      <c r="BX56" s="129" t="s">
        <v>94</v>
      </c>
      <c r="CL56" s="129" t="s">
        <v>22</v>
      </c>
    </row>
    <row r="57" s="6" customFormat="1" ht="16.5" customHeight="1">
      <c r="A57" s="120" t="s">
        <v>86</v>
      </c>
      <c r="B57" s="121"/>
      <c r="C57" s="9"/>
      <c r="D57" s="9"/>
      <c r="E57" s="122" t="s">
        <v>101</v>
      </c>
      <c r="F57" s="122"/>
      <c r="G57" s="122"/>
      <c r="H57" s="122"/>
      <c r="I57" s="122"/>
      <c r="J57" s="9"/>
      <c r="K57" s="122" t="s">
        <v>102</v>
      </c>
      <c r="L57" s="122"/>
      <c r="M57" s="122"/>
      <c r="N57" s="122"/>
      <c r="O57" s="122"/>
      <c r="P57" s="122"/>
      <c r="Q57" s="122"/>
      <c r="R57" s="122"/>
      <c r="S57" s="122"/>
      <c r="T57" s="122"/>
      <c r="U57" s="122"/>
      <c r="V57" s="122"/>
      <c r="W57" s="122"/>
      <c r="X57" s="122"/>
      <c r="Y57" s="122"/>
      <c r="Z57" s="122"/>
      <c r="AA57" s="122"/>
      <c r="AB57" s="122"/>
      <c r="AC57" s="122"/>
      <c r="AD57" s="122"/>
      <c r="AE57" s="122"/>
      <c r="AF57" s="122"/>
      <c r="AG57" s="123">
        <f>'01-3 - Zpevněné plochy'!J29</f>
        <v>0</v>
      </c>
      <c r="AH57" s="9"/>
      <c r="AI57" s="9"/>
      <c r="AJ57" s="9"/>
      <c r="AK57" s="9"/>
      <c r="AL57" s="9"/>
      <c r="AM57" s="9"/>
      <c r="AN57" s="123">
        <f>SUM(AG57,AT57)</f>
        <v>0</v>
      </c>
      <c r="AO57" s="9"/>
      <c r="AP57" s="9"/>
      <c r="AQ57" s="124" t="s">
        <v>88</v>
      </c>
      <c r="AR57" s="121"/>
      <c r="AS57" s="125">
        <v>0</v>
      </c>
      <c r="AT57" s="126">
        <f>ROUND(SUM(AV57:AW57),2)</f>
        <v>0</v>
      </c>
      <c r="AU57" s="127">
        <f>'01-3 - Zpevněné plochy'!P88</f>
        <v>0</v>
      </c>
      <c r="AV57" s="126">
        <f>'01-3 - Zpevněné plochy'!J32</f>
        <v>0</v>
      </c>
      <c r="AW57" s="126">
        <f>'01-3 - Zpevněné plochy'!J33</f>
        <v>0</v>
      </c>
      <c r="AX57" s="126">
        <f>'01-3 - Zpevněné plochy'!J34</f>
        <v>0</v>
      </c>
      <c r="AY57" s="126">
        <f>'01-3 - Zpevněné plochy'!J35</f>
        <v>0</v>
      </c>
      <c r="AZ57" s="126">
        <f>'01-3 - Zpevněné plochy'!F32</f>
        <v>0</v>
      </c>
      <c r="BA57" s="126">
        <f>'01-3 - Zpevněné plochy'!F33</f>
        <v>0</v>
      </c>
      <c r="BB57" s="126">
        <f>'01-3 - Zpevněné plochy'!F34</f>
        <v>0</v>
      </c>
      <c r="BC57" s="126">
        <f>'01-3 - Zpevněné plochy'!F35</f>
        <v>0</v>
      </c>
      <c r="BD57" s="128">
        <f>'01-3 - Zpevněné plochy'!F36</f>
        <v>0</v>
      </c>
      <c r="BT57" s="129" t="s">
        <v>89</v>
      </c>
      <c r="BV57" s="129" t="s">
        <v>79</v>
      </c>
      <c r="BW57" s="129" t="s">
        <v>103</v>
      </c>
      <c r="BX57" s="129" t="s">
        <v>94</v>
      </c>
      <c r="CL57" s="129" t="s">
        <v>22</v>
      </c>
    </row>
    <row r="58" s="6" customFormat="1" ht="16.5" customHeight="1">
      <c r="A58" s="120" t="s">
        <v>86</v>
      </c>
      <c r="B58" s="121"/>
      <c r="C58" s="9"/>
      <c r="D58" s="9"/>
      <c r="E58" s="122" t="s">
        <v>104</v>
      </c>
      <c r="F58" s="122"/>
      <c r="G58" s="122"/>
      <c r="H58" s="122"/>
      <c r="I58" s="122"/>
      <c r="J58" s="9"/>
      <c r="K58" s="122" t="s">
        <v>105</v>
      </c>
      <c r="L58" s="122"/>
      <c r="M58" s="122"/>
      <c r="N58" s="122"/>
      <c r="O58" s="122"/>
      <c r="P58" s="122"/>
      <c r="Q58" s="122"/>
      <c r="R58" s="122"/>
      <c r="S58" s="122"/>
      <c r="T58" s="122"/>
      <c r="U58" s="122"/>
      <c r="V58" s="122"/>
      <c r="W58" s="122"/>
      <c r="X58" s="122"/>
      <c r="Y58" s="122"/>
      <c r="Z58" s="122"/>
      <c r="AA58" s="122"/>
      <c r="AB58" s="122"/>
      <c r="AC58" s="122"/>
      <c r="AD58" s="122"/>
      <c r="AE58" s="122"/>
      <c r="AF58" s="122"/>
      <c r="AG58" s="123">
        <f>'01-4 - Dešťová kanalizace'!J29</f>
        <v>0</v>
      </c>
      <c r="AH58" s="9"/>
      <c r="AI58" s="9"/>
      <c r="AJ58" s="9"/>
      <c r="AK58" s="9"/>
      <c r="AL58" s="9"/>
      <c r="AM58" s="9"/>
      <c r="AN58" s="123">
        <f>SUM(AG58,AT58)</f>
        <v>0</v>
      </c>
      <c r="AO58" s="9"/>
      <c r="AP58" s="9"/>
      <c r="AQ58" s="124" t="s">
        <v>88</v>
      </c>
      <c r="AR58" s="121"/>
      <c r="AS58" s="125">
        <v>0</v>
      </c>
      <c r="AT58" s="126">
        <f>ROUND(SUM(AV58:AW58),2)</f>
        <v>0</v>
      </c>
      <c r="AU58" s="127">
        <f>'01-4 - Dešťová kanalizace'!P88</f>
        <v>0</v>
      </c>
      <c r="AV58" s="126">
        <f>'01-4 - Dešťová kanalizace'!J32</f>
        <v>0</v>
      </c>
      <c r="AW58" s="126">
        <f>'01-4 - Dešťová kanalizace'!J33</f>
        <v>0</v>
      </c>
      <c r="AX58" s="126">
        <f>'01-4 - Dešťová kanalizace'!J34</f>
        <v>0</v>
      </c>
      <c r="AY58" s="126">
        <f>'01-4 - Dešťová kanalizace'!J35</f>
        <v>0</v>
      </c>
      <c r="AZ58" s="126">
        <f>'01-4 - Dešťová kanalizace'!F32</f>
        <v>0</v>
      </c>
      <c r="BA58" s="126">
        <f>'01-4 - Dešťová kanalizace'!F33</f>
        <v>0</v>
      </c>
      <c r="BB58" s="126">
        <f>'01-4 - Dešťová kanalizace'!F34</f>
        <v>0</v>
      </c>
      <c r="BC58" s="126">
        <f>'01-4 - Dešťová kanalizace'!F35</f>
        <v>0</v>
      </c>
      <c r="BD58" s="128">
        <f>'01-4 - Dešťová kanalizace'!F36</f>
        <v>0</v>
      </c>
      <c r="BT58" s="129" t="s">
        <v>89</v>
      </c>
      <c r="BV58" s="129" t="s">
        <v>79</v>
      </c>
      <c r="BW58" s="129" t="s">
        <v>106</v>
      </c>
      <c r="BX58" s="129" t="s">
        <v>94</v>
      </c>
      <c r="CL58" s="129" t="s">
        <v>22</v>
      </c>
    </row>
    <row r="59" s="6" customFormat="1" ht="28.5" customHeight="1">
      <c r="A59" s="120" t="s">
        <v>86</v>
      </c>
      <c r="B59" s="121"/>
      <c r="C59" s="9"/>
      <c r="D59" s="9"/>
      <c r="E59" s="122" t="s">
        <v>107</v>
      </c>
      <c r="F59" s="122"/>
      <c r="G59" s="122"/>
      <c r="H59" s="122"/>
      <c r="I59" s="122"/>
      <c r="J59" s="9"/>
      <c r="K59" s="122" t="s">
        <v>108</v>
      </c>
      <c r="L59" s="122"/>
      <c r="M59" s="122"/>
      <c r="N59" s="122"/>
      <c r="O59" s="122"/>
      <c r="P59" s="122"/>
      <c r="Q59" s="122"/>
      <c r="R59" s="122"/>
      <c r="S59" s="122"/>
      <c r="T59" s="122"/>
      <c r="U59" s="122"/>
      <c r="V59" s="122"/>
      <c r="W59" s="122"/>
      <c r="X59" s="122"/>
      <c r="Y59" s="122"/>
      <c r="Z59" s="122"/>
      <c r="AA59" s="122"/>
      <c r="AB59" s="122"/>
      <c r="AC59" s="122"/>
      <c r="AD59" s="122"/>
      <c r="AE59" s="122"/>
      <c r="AF59" s="122"/>
      <c r="AG59" s="123">
        <f>'01-5 - Zařízení silnoprou...'!J29</f>
        <v>0</v>
      </c>
      <c r="AH59" s="9"/>
      <c r="AI59" s="9"/>
      <c r="AJ59" s="9"/>
      <c r="AK59" s="9"/>
      <c r="AL59" s="9"/>
      <c r="AM59" s="9"/>
      <c r="AN59" s="123">
        <f>SUM(AG59,AT59)</f>
        <v>0</v>
      </c>
      <c r="AO59" s="9"/>
      <c r="AP59" s="9"/>
      <c r="AQ59" s="124" t="s">
        <v>88</v>
      </c>
      <c r="AR59" s="121"/>
      <c r="AS59" s="130">
        <v>0</v>
      </c>
      <c r="AT59" s="131">
        <f>ROUND(SUM(AV59:AW59),2)</f>
        <v>0</v>
      </c>
      <c r="AU59" s="132">
        <f>'01-5 - Zařízení silnoprou...'!P87</f>
        <v>0</v>
      </c>
      <c r="AV59" s="131">
        <f>'01-5 - Zařízení silnoprou...'!J32</f>
        <v>0</v>
      </c>
      <c r="AW59" s="131">
        <f>'01-5 - Zařízení silnoprou...'!J33</f>
        <v>0</v>
      </c>
      <c r="AX59" s="131">
        <f>'01-5 - Zařízení silnoprou...'!J34</f>
        <v>0</v>
      </c>
      <c r="AY59" s="131">
        <f>'01-5 - Zařízení silnoprou...'!J35</f>
        <v>0</v>
      </c>
      <c r="AZ59" s="131">
        <f>'01-5 - Zařízení silnoprou...'!F32</f>
        <v>0</v>
      </c>
      <c r="BA59" s="131">
        <f>'01-5 - Zařízení silnoprou...'!F33</f>
        <v>0</v>
      </c>
      <c r="BB59" s="131">
        <f>'01-5 - Zařízení silnoprou...'!F34</f>
        <v>0</v>
      </c>
      <c r="BC59" s="131">
        <f>'01-5 - Zařízení silnoprou...'!F35</f>
        <v>0</v>
      </c>
      <c r="BD59" s="133">
        <f>'01-5 - Zařízení silnoprou...'!F36</f>
        <v>0</v>
      </c>
      <c r="BT59" s="129" t="s">
        <v>89</v>
      </c>
      <c r="BV59" s="129" t="s">
        <v>79</v>
      </c>
      <c r="BW59" s="129" t="s">
        <v>109</v>
      </c>
      <c r="BX59" s="129" t="s">
        <v>94</v>
      </c>
      <c r="CL59" s="129" t="s">
        <v>110</v>
      </c>
    </row>
    <row r="60" s="1" customFormat="1" ht="30" customHeight="1">
      <c r="B60" s="48"/>
      <c r="AR60" s="48"/>
    </row>
    <row r="61" s="1" customFormat="1" ht="6.96" customHeight="1">
      <c r="B61" s="69"/>
      <c r="C61" s="70"/>
      <c r="D61" s="70"/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70"/>
      <c r="AP61" s="70"/>
      <c r="AQ61" s="70"/>
      <c r="AR61" s="48"/>
    </row>
  </sheetData>
  <mergeCells count="69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AN54:AP54"/>
    <mergeCell ref="AG54:AM54"/>
    <mergeCell ref="D54:H54"/>
    <mergeCell ref="J54:AF54"/>
    <mergeCell ref="AN55:AP55"/>
    <mergeCell ref="AG55:AM55"/>
    <mergeCell ref="E55:I55"/>
    <mergeCell ref="K55:AF55"/>
    <mergeCell ref="AN56:AP56"/>
    <mergeCell ref="AG56:AM56"/>
    <mergeCell ref="E56:I56"/>
    <mergeCell ref="K56:AF56"/>
    <mergeCell ref="AN57:AP57"/>
    <mergeCell ref="AG57:AM57"/>
    <mergeCell ref="E57:I57"/>
    <mergeCell ref="K57:AF57"/>
    <mergeCell ref="AN58:AP58"/>
    <mergeCell ref="AG58:AM58"/>
    <mergeCell ref="E58:I58"/>
    <mergeCell ref="K58:AF58"/>
    <mergeCell ref="AN59:AP59"/>
    <mergeCell ref="AG59:AM59"/>
    <mergeCell ref="E59:I59"/>
    <mergeCell ref="K59:AF59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3" location="'VRN - Vedlejší a ostatní ...'!C2" display="/"/>
    <hyperlink ref="A55" location="'01-1 - Bourání'!C2" display="/"/>
    <hyperlink ref="A56" location="'01-2 - Architektonicko-st...'!C2" display="/"/>
    <hyperlink ref="A57" location="'01-3 - Zpevněné plochy'!C2" display="/"/>
    <hyperlink ref="A58" location="'01-4 - Dešťová kanalizace'!C2" display="/"/>
    <hyperlink ref="A59" location="'01-5 - Zařízení silnoprou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35"/>
      <c r="C1" s="135"/>
      <c r="D1" s="136" t="s">
        <v>1</v>
      </c>
      <c r="E1" s="135"/>
      <c r="F1" s="137" t="s">
        <v>111</v>
      </c>
      <c r="G1" s="137" t="s">
        <v>112</v>
      </c>
      <c r="H1" s="137"/>
      <c r="I1" s="138"/>
      <c r="J1" s="137" t="s">
        <v>113</v>
      </c>
      <c r="K1" s="136" t="s">
        <v>114</v>
      </c>
      <c r="L1" s="137" t="s">
        <v>115</v>
      </c>
      <c r="M1" s="137"/>
      <c r="N1" s="137"/>
      <c r="O1" s="137"/>
      <c r="P1" s="137"/>
      <c r="Q1" s="137"/>
      <c r="R1" s="137"/>
      <c r="S1" s="137"/>
      <c r="T1" s="137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 s="25" t="s">
        <v>8</v>
      </c>
      <c r="AT2" s="26" t="s">
        <v>90</v>
      </c>
    </row>
    <row r="3" ht="6.96" customHeight="1">
      <c r="B3" s="27"/>
      <c r="C3" s="28"/>
      <c r="D3" s="28"/>
      <c r="E3" s="28"/>
      <c r="F3" s="28"/>
      <c r="G3" s="28"/>
      <c r="H3" s="28"/>
      <c r="I3" s="139"/>
      <c r="J3" s="28"/>
      <c r="K3" s="29"/>
      <c r="AT3" s="26" t="s">
        <v>84</v>
      </c>
    </row>
    <row r="4" ht="36.96" customHeight="1">
      <c r="B4" s="30"/>
      <c r="C4" s="31"/>
      <c r="D4" s="32" t="s">
        <v>116</v>
      </c>
      <c r="E4" s="31"/>
      <c r="F4" s="31"/>
      <c r="G4" s="31"/>
      <c r="H4" s="31"/>
      <c r="I4" s="140"/>
      <c r="J4" s="31"/>
      <c r="K4" s="33"/>
      <c r="M4" s="34" t="s">
        <v>13</v>
      </c>
      <c r="AT4" s="26" t="s">
        <v>6</v>
      </c>
    </row>
    <row r="5" ht="6.96" customHeight="1">
      <c r="B5" s="30"/>
      <c r="C5" s="31"/>
      <c r="D5" s="31"/>
      <c r="E5" s="31"/>
      <c r="F5" s="31"/>
      <c r="G5" s="31"/>
      <c r="H5" s="31"/>
      <c r="I5" s="140"/>
      <c r="J5" s="31"/>
      <c r="K5" s="33"/>
    </row>
    <row r="6">
      <c r="B6" s="30"/>
      <c r="C6" s="31"/>
      <c r="D6" s="42" t="s">
        <v>19</v>
      </c>
      <c r="E6" s="31"/>
      <c r="F6" s="31"/>
      <c r="G6" s="31"/>
      <c r="H6" s="31"/>
      <c r="I6" s="140"/>
      <c r="J6" s="31"/>
      <c r="K6" s="33"/>
    </row>
    <row r="7" ht="16.5" customHeight="1">
      <c r="B7" s="30"/>
      <c r="C7" s="31"/>
      <c r="D7" s="31"/>
      <c r="E7" s="141" t="str">
        <f>'Rekapitulace stavby'!K6</f>
        <v>Domov Kopretina Černovice – oprava střechy nad severním křídlem</v>
      </c>
      <c r="F7" s="42"/>
      <c r="G7" s="42"/>
      <c r="H7" s="42"/>
      <c r="I7" s="140"/>
      <c r="J7" s="31"/>
      <c r="K7" s="33"/>
    </row>
    <row r="8">
      <c r="B8" s="30"/>
      <c r="C8" s="31"/>
      <c r="D8" s="42" t="s">
        <v>117</v>
      </c>
      <c r="E8" s="31"/>
      <c r="F8" s="31"/>
      <c r="G8" s="31"/>
      <c r="H8" s="31"/>
      <c r="I8" s="140"/>
      <c r="J8" s="31"/>
      <c r="K8" s="33"/>
    </row>
    <row r="9" s="1" customFormat="1" ht="16.5" customHeight="1">
      <c r="B9" s="48"/>
      <c r="C9" s="49"/>
      <c r="D9" s="49"/>
      <c r="E9" s="141" t="s">
        <v>118</v>
      </c>
      <c r="F9" s="49"/>
      <c r="G9" s="49"/>
      <c r="H9" s="49"/>
      <c r="I9" s="142"/>
      <c r="J9" s="49"/>
      <c r="K9" s="53"/>
    </row>
    <row r="10" s="1" customFormat="1">
      <c r="B10" s="48"/>
      <c r="C10" s="49"/>
      <c r="D10" s="42" t="s">
        <v>119</v>
      </c>
      <c r="E10" s="49"/>
      <c r="F10" s="49"/>
      <c r="G10" s="49"/>
      <c r="H10" s="49"/>
      <c r="I10" s="142"/>
      <c r="J10" s="49"/>
      <c r="K10" s="53"/>
    </row>
    <row r="11" s="1" customFormat="1" ht="36.96" customHeight="1">
      <c r="B11" s="48"/>
      <c r="C11" s="49"/>
      <c r="D11" s="49"/>
      <c r="E11" s="143" t="s">
        <v>120</v>
      </c>
      <c r="F11" s="49"/>
      <c r="G11" s="49"/>
      <c r="H11" s="49"/>
      <c r="I11" s="142"/>
      <c r="J11" s="49"/>
      <c r="K11" s="53"/>
    </row>
    <row r="12" s="1" customFormat="1">
      <c r="B12" s="48"/>
      <c r="C12" s="49"/>
      <c r="D12" s="49"/>
      <c r="E12" s="49"/>
      <c r="F12" s="49"/>
      <c r="G12" s="49"/>
      <c r="H12" s="49"/>
      <c r="I12" s="142"/>
      <c r="J12" s="49"/>
      <c r="K12" s="53"/>
    </row>
    <row r="13" s="1" customFormat="1" ht="14.4" customHeight="1">
      <c r="B13" s="48"/>
      <c r="C13" s="49"/>
      <c r="D13" s="42" t="s">
        <v>21</v>
      </c>
      <c r="E13" s="49"/>
      <c r="F13" s="37" t="s">
        <v>22</v>
      </c>
      <c r="G13" s="49"/>
      <c r="H13" s="49"/>
      <c r="I13" s="144" t="s">
        <v>23</v>
      </c>
      <c r="J13" s="37" t="s">
        <v>5</v>
      </c>
      <c r="K13" s="53"/>
    </row>
    <row r="14" s="1" customFormat="1" ht="14.4" customHeight="1">
      <c r="B14" s="48"/>
      <c r="C14" s="49"/>
      <c r="D14" s="42" t="s">
        <v>24</v>
      </c>
      <c r="E14" s="49"/>
      <c r="F14" s="37" t="s">
        <v>25</v>
      </c>
      <c r="G14" s="49"/>
      <c r="H14" s="49"/>
      <c r="I14" s="144" t="s">
        <v>26</v>
      </c>
      <c r="J14" s="145" t="str">
        <f>'Rekapitulace stavby'!AN8</f>
        <v>10. 5. 2018</v>
      </c>
      <c r="K14" s="53"/>
    </row>
    <row r="15" s="1" customFormat="1" ht="10.8" customHeight="1">
      <c r="B15" s="48"/>
      <c r="C15" s="49"/>
      <c r="D15" s="49"/>
      <c r="E15" s="49"/>
      <c r="F15" s="49"/>
      <c r="G15" s="49"/>
      <c r="H15" s="49"/>
      <c r="I15" s="142"/>
      <c r="J15" s="49"/>
      <c r="K15" s="53"/>
    </row>
    <row r="16" s="1" customFormat="1" ht="14.4" customHeight="1">
      <c r="B16" s="48"/>
      <c r="C16" s="49"/>
      <c r="D16" s="42" t="s">
        <v>28</v>
      </c>
      <c r="E16" s="49"/>
      <c r="F16" s="49"/>
      <c r="G16" s="49"/>
      <c r="H16" s="49"/>
      <c r="I16" s="144" t="s">
        <v>29</v>
      </c>
      <c r="J16" s="37" t="s">
        <v>30</v>
      </c>
      <c r="K16" s="53"/>
    </row>
    <row r="17" s="1" customFormat="1" ht="18" customHeight="1">
      <c r="B17" s="48"/>
      <c r="C17" s="49"/>
      <c r="D17" s="49"/>
      <c r="E17" s="37" t="s">
        <v>31</v>
      </c>
      <c r="F17" s="49"/>
      <c r="G17" s="49"/>
      <c r="H17" s="49"/>
      <c r="I17" s="144" t="s">
        <v>32</v>
      </c>
      <c r="J17" s="37" t="s">
        <v>33</v>
      </c>
      <c r="K17" s="53"/>
    </row>
    <row r="18" s="1" customFormat="1" ht="6.96" customHeight="1">
      <c r="B18" s="48"/>
      <c r="C18" s="49"/>
      <c r="D18" s="49"/>
      <c r="E18" s="49"/>
      <c r="F18" s="49"/>
      <c r="G18" s="49"/>
      <c r="H18" s="49"/>
      <c r="I18" s="142"/>
      <c r="J18" s="49"/>
      <c r="K18" s="53"/>
    </row>
    <row r="19" s="1" customFormat="1" ht="14.4" customHeight="1">
      <c r="B19" s="48"/>
      <c r="C19" s="49"/>
      <c r="D19" s="42" t="s">
        <v>34</v>
      </c>
      <c r="E19" s="49"/>
      <c r="F19" s="49"/>
      <c r="G19" s="49"/>
      <c r="H19" s="49"/>
      <c r="I19" s="144" t="s">
        <v>29</v>
      </c>
      <c r="J19" s="37" t="str">
        <f>IF('Rekapitulace stavby'!AN13="Vyplň údaj","",IF('Rekapitulace stavby'!AN13="","",'Rekapitulace stavby'!AN13))</f>
        <v/>
      </c>
      <c r="K19" s="53"/>
    </row>
    <row r="20" s="1" customFormat="1" ht="18" customHeight="1">
      <c r="B20" s="48"/>
      <c r="C20" s="49"/>
      <c r="D20" s="49"/>
      <c r="E20" s="37" t="str">
        <f>IF('Rekapitulace stavby'!E14="Vyplň údaj","",IF('Rekapitulace stavby'!E14="","",'Rekapitulace stavby'!E14))</f>
        <v/>
      </c>
      <c r="F20" s="49"/>
      <c r="G20" s="49"/>
      <c r="H20" s="49"/>
      <c r="I20" s="144" t="s">
        <v>32</v>
      </c>
      <c r="J20" s="37" t="str">
        <f>IF('Rekapitulace stavby'!AN14="Vyplň údaj","",IF('Rekapitulace stavby'!AN14="","",'Rekapitulace stavby'!AN14))</f>
        <v/>
      </c>
      <c r="K20" s="53"/>
    </row>
    <row r="21" s="1" customFormat="1" ht="6.96" customHeight="1">
      <c r="B21" s="48"/>
      <c r="C21" s="49"/>
      <c r="D21" s="49"/>
      <c r="E21" s="49"/>
      <c r="F21" s="49"/>
      <c r="G21" s="49"/>
      <c r="H21" s="49"/>
      <c r="I21" s="142"/>
      <c r="J21" s="49"/>
      <c r="K21" s="53"/>
    </row>
    <row r="22" s="1" customFormat="1" ht="14.4" customHeight="1">
      <c r="B22" s="48"/>
      <c r="C22" s="49"/>
      <c r="D22" s="42" t="s">
        <v>36</v>
      </c>
      <c r="E22" s="49"/>
      <c r="F22" s="49"/>
      <c r="G22" s="49"/>
      <c r="H22" s="49"/>
      <c r="I22" s="144" t="s">
        <v>29</v>
      </c>
      <c r="J22" s="37" t="s">
        <v>37</v>
      </c>
      <c r="K22" s="53"/>
    </row>
    <row r="23" s="1" customFormat="1" ht="18" customHeight="1">
      <c r="B23" s="48"/>
      <c r="C23" s="49"/>
      <c r="D23" s="49"/>
      <c r="E23" s="37" t="s">
        <v>38</v>
      </c>
      <c r="F23" s="49"/>
      <c r="G23" s="49"/>
      <c r="H23" s="49"/>
      <c r="I23" s="144" t="s">
        <v>32</v>
      </c>
      <c r="J23" s="37" t="s">
        <v>39</v>
      </c>
      <c r="K23" s="53"/>
    </row>
    <row r="24" s="1" customFormat="1" ht="6.96" customHeight="1">
      <c r="B24" s="48"/>
      <c r="C24" s="49"/>
      <c r="D24" s="49"/>
      <c r="E24" s="49"/>
      <c r="F24" s="49"/>
      <c r="G24" s="49"/>
      <c r="H24" s="49"/>
      <c r="I24" s="142"/>
      <c r="J24" s="49"/>
      <c r="K24" s="53"/>
    </row>
    <row r="25" s="1" customFormat="1" ht="14.4" customHeight="1">
      <c r="B25" s="48"/>
      <c r="C25" s="49"/>
      <c r="D25" s="42" t="s">
        <v>41</v>
      </c>
      <c r="E25" s="49"/>
      <c r="F25" s="49"/>
      <c r="G25" s="49"/>
      <c r="H25" s="49"/>
      <c r="I25" s="142"/>
      <c r="J25" s="49"/>
      <c r="K25" s="53"/>
    </row>
    <row r="26" s="7" customFormat="1" ht="213.75" customHeight="1">
      <c r="B26" s="146"/>
      <c r="C26" s="147"/>
      <c r="D26" s="147"/>
      <c r="E26" s="46" t="s">
        <v>121</v>
      </c>
      <c r="F26" s="46"/>
      <c r="G26" s="46"/>
      <c r="H26" s="46"/>
      <c r="I26" s="148"/>
      <c r="J26" s="147"/>
      <c r="K26" s="149"/>
    </row>
    <row r="27" s="1" customFormat="1" ht="6.96" customHeight="1">
      <c r="B27" s="48"/>
      <c r="C27" s="49"/>
      <c r="D27" s="49"/>
      <c r="E27" s="49"/>
      <c r="F27" s="49"/>
      <c r="G27" s="49"/>
      <c r="H27" s="49"/>
      <c r="I27" s="142"/>
      <c r="J27" s="49"/>
      <c r="K27" s="53"/>
    </row>
    <row r="28" s="1" customFormat="1" ht="6.96" customHeight="1">
      <c r="B28" s="48"/>
      <c r="C28" s="49"/>
      <c r="D28" s="84"/>
      <c r="E28" s="84"/>
      <c r="F28" s="84"/>
      <c r="G28" s="84"/>
      <c r="H28" s="84"/>
      <c r="I28" s="150"/>
      <c r="J28" s="84"/>
      <c r="K28" s="151"/>
    </row>
    <row r="29" s="1" customFormat="1" ht="25.44" customHeight="1">
      <c r="B29" s="48"/>
      <c r="C29" s="49"/>
      <c r="D29" s="152" t="s">
        <v>43</v>
      </c>
      <c r="E29" s="49"/>
      <c r="F29" s="49"/>
      <c r="G29" s="49"/>
      <c r="H29" s="49"/>
      <c r="I29" s="142"/>
      <c r="J29" s="153">
        <f>ROUND(J84,2)</f>
        <v>0</v>
      </c>
      <c r="K29" s="53"/>
    </row>
    <row r="30" s="1" customFormat="1" ht="6.96" customHeight="1">
      <c r="B30" s="48"/>
      <c r="C30" s="49"/>
      <c r="D30" s="84"/>
      <c r="E30" s="84"/>
      <c r="F30" s="84"/>
      <c r="G30" s="84"/>
      <c r="H30" s="84"/>
      <c r="I30" s="150"/>
      <c r="J30" s="84"/>
      <c r="K30" s="151"/>
    </row>
    <row r="31" s="1" customFormat="1" ht="14.4" customHeight="1">
      <c r="B31" s="48"/>
      <c r="C31" s="49"/>
      <c r="D31" s="49"/>
      <c r="E31" s="49"/>
      <c r="F31" s="54" t="s">
        <v>45</v>
      </c>
      <c r="G31" s="49"/>
      <c r="H31" s="49"/>
      <c r="I31" s="154" t="s">
        <v>44</v>
      </c>
      <c r="J31" s="54" t="s">
        <v>46</v>
      </c>
      <c r="K31" s="53"/>
    </row>
    <row r="32" s="1" customFormat="1" ht="14.4" customHeight="1">
      <c r="B32" s="48"/>
      <c r="C32" s="49"/>
      <c r="D32" s="57" t="s">
        <v>47</v>
      </c>
      <c r="E32" s="57" t="s">
        <v>48</v>
      </c>
      <c r="F32" s="155">
        <f>ROUND(SUM(BE84:BE109), 2)</f>
        <v>0</v>
      </c>
      <c r="G32" s="49"/>
      <c r="H32" s="49"/>
      <c r="I32" s="156">
        <v>0.20999999999999999</v>
      </c>
      <c r="J32" s="155">
        <f>ROUND(ROUND((SUM(BE84:BE109)), 2)*I32, 2)</f>
        <v>0</v>
      </c>
      <c r="K32" s="53"/>
    </row>
    <row r="33" s="1" customFormat="1" ht="14.4" customHeight="1">
      <c r="B33" s="48"/>
      <c r="C33" s="49"/>
      <c r="D33" s="49"/>
      <c r="E33" s="57" t="s">
        <v>49</v>
      </c>
      <c r="F33" s="155">
        <f>ROUND(SUM(BF84:BF109), 2)</f>
        <v>0</v>
      </c>
      <c r="G33" s="49"/>
      <c r="H33" s="49"/>
      <c r="I33" s="156">
        <v>0.14999999999999999</v>
      </c>
      <c r="J33" s="155">
        <f>ROUND(ROUND((SUM(BF84:BF109)), 2)*I33, 2)</f>
        <v>0</v>
      </c>
      <c r="K33" s="53"/>
    </row>
    <row r="34" hidden="1" s="1" customFormat="1" ht="14.4" customHeight="1">
      <c r="B34" s="48"/>
      <c r="C34" s="49"/>
      <c r="D34" s="49"/>
      <c r="E34" s="57" t="s">
        <v>50</v>
      </c>
      <c r="F34" s="155">
        <f>ROUND(SUM(BG84:BG109), 2)</f>
        <v>0</v>
      </c>
      <c r="G34" s="49"/>
      <c r="H34" s="49"/>
      <c r="I34" s="156">
        <v>0.20999999999999999</v>
      </c>
      <c r="J34" s="155">
        <v>0</v>
      </c>
      <c r="K34" s="53"/>
    </row>
    <row r="35" hidden="1" s="1" customFormat="1" ht="14.4" customHeight="1">
      <c r="B35" s="48"/>
      <c r="C35" s="49"/>
      <c r="D35" s="49"/>
      <c r="E35" s="57" t="s">
        <v>51</v>
      </c>
      <c r="F35" s="155">
        <f>ROUND(SUM(BH84:BH109), 2)</f>
        <v>0</v>
      </c>
      <c r="G35" s="49"/>
      <c r="H35" s="49"/>
      <c r="I35" s="156">
        <v>0.14999999999999999</v>
      </c>
      <c r="J35" s="155">
        <v>0</v>
      </c>
      <c r="K35" s="53"/>
    </row>
    <row r="36" hidden="1" s="1" customFormat="1" ht="14.4" customHeight="1">
      <c r="B36" s="48"/>
      <c r="C36" s="49"/>
      <c r="D36" s="49"/>
      <c r="E36" s="57" t="s">
        <v>52</v>
      </c>
      <c r="F36" s="155">
        <f>ROUND(SUM(BI84:BI109), 2)</f>
        <v>0</v>
      </c>
      <c r="G36" s="49"/>
      <c r="H36" s="49"/>
      <c r="I36" s="156">
        <v>0</v>
      </c>
      <c r="J36" s="155">
        <v>0</v>
      </c>
      <c r="K36" s="53"/>
    </row>
    <row r="37" s="1" customFormat="1" ht="6.96" customHeight="1">
      <c r="B37" s="48"/>
      <c r="C37" s="49"/>
      <c r="D37" s="49"/>
      <c r="E37" s="49"/>
      <c r="F37" s="49"/>
      <c r="G37" s="49"/>
      <c r="H37" s="49"/>
      <c r="I37" s="142"/>
      <c r="J37" s="49"/>
      <c r="K37" s="53"/>
    </row>
    <row r="38" s="1" customFormat="1" ht="25.44" customHeight="1">
      <c r="B38" s="48"/>
      <c r="C38" s="157"/>
      <c r="D38" s="158" t="s">
        <v>53</v>
      </c>
      <c r="E38" s="90"/>
      <c r="F38" s="90"/>
      <c r="G38" s="159" t="s">
        <v>54</v>
      </c>
      <c r="H38" s="160" t="s">
        <v>55</v>
      </c>
      <c r="I38" s="161"/>
      <c r="J38" s="162">
        <f>SUM(J29:J36)</f>
        <v>0</v>
      </c>
      <c r="K38" s="163"/>
    </row>
    <row r="39" s="1" customFormat="1" ht="14.4" customHeight="1">
      <c r="B39" s="69"/>
      <c r="C39" s="70"/>
      <c r="D39" s="70"/>
      <c r="E39" s="70"/>
      <c r="F39" s="70"/>
      <c r="G39" s="70"/>
      <c r="H39" s="70"/>
      <c r="I39" s="164"/>
      <c r="J39" s="70"/>
      <c r="K39" s="71"/>
    </row>
    <row r="43" s="1" customFormat="1" ht="6.96" customHeight="1">
      <c r="B43" s="72"/>
      <c r="C43" s="73"/>
      <c r="D43" s="73"/>
      <c r="E43" s="73"/>
      <c r="F43" s="73"/>
      <c r="G43" s="73"/>
      <c r="H43" s="73"/>
      <c r="I43" s="165"/>
      <c r="J43" s="73"/>
      <c r="K43" s="166"/>
    </row>
    <row r="44" s="1" customFormat="1" ht="36.96" customHeight="1">
      <c r="B44" s="48"/>
      <c r="C44" s="32" t="s">
        <v>122</v>
      </c>
      <c r="D44" s="49"/>
      <c r="E44" s="49"/>
      <c r="F44" s="49"/>
      <c r="G44" s="49"/>
      <c r="H44" s="49"/>
      <c r="I44" s="142"/>
      <c r="J44" s="49"/>
      <c r="K44" s="53"/>
    </row>
    <row r="45" s="1" customFormat="1" ht="6.96" customHeight="1">
      <c r="B45" s="48"/>
      <c r="C45" s="49"/>
      <c r="D45" s="49"/>
      <c r="E45" s="49"/>
      <c r="F45" s="49"/>
      <c r="G45" s="49"/>
      <c r="H45" s="49"/>
      <c r="I45" s="142"/>
      <c r="J45" s="49"/>
      <c r="K45" s="53"/>
    </row>
    <row r="46" s="1" customFormat="1" ht="14.4" customHeight="1">
      <c r="B46" s="48"/>
      <c r="C46" s="42" t="s">
        <v>19</v>
      </c>
      <c r="D46" s="49"/>
      <c r="E46" s="49"/>
      <c r="F46" s="49"/>
      <c r="G46" s="49"/>
      <c r="H46" s="49"/>
      <c r="I46" s="142"/>
      <c r="J46" s="49"/>
      <c r="K46" s="53"/>
    </row>
    <row r="47" s="1" customFormat="1" ht="16.5" customHeight="1">
      <c r="B47" s="48"/>
      <c r="C47" s="49"/>
      <c r="D47" s="49"/>
      <c r="E47" s="141" t="str">
        <f>E7</f>
        <v>Domov Kopretina Černovice – oprava střechy nad severním křídlem</v>
      </c>
      <c r="F47" s="42"/>
      <c r="G47" s="42"/>
      <c r="H47" s="42"/>
      <c r="I47" s="142"/>
      <c r="J47" s="49"/>
      <c r="K47" s="53"/>
    </row>
    <row r="48">
      <c r="B48" s="30"/>
      <c r="C48" s="42" t="s">
        <v>117</v>
      </c>
      <c r="D48" s="31"/>
      <c r="E48" s="31"/>
      <c r="F48" s="31"/>
      <c r="G48" s="31"/>
      <c r="H48" s="31"/>
      <c r="I48" s="140"/>
      <c r="J48" s="31"/>
      <c r="K48" s="33"/>
    </row>
    <row r="49" s="1" customFormat="1" ht="16.5" customHeight="1">
      <c r="B49" s="48"/>
      <c r="C49" s="49"/>
      <c r="D49" s="49"/>
      <c r="E49" s="141" t="s">
        <v>118</v>
      </c>
      <c r="F49" s="49"/>
      <c r="G49" s="49"/>
      <c r="H49" s="49"/>
      <c r="I49" s="142"/>
      <c r="J49" s="49"/>
      <c r="K49" s="53"/>
    </row>
    <row r="50" s="1" customFormat="1" ht="14.4" customHeight="1">
      <c r="B50" s="48"/>
      <c r="C50" s="42" t="s">
        <v>119</v>
      </c>
      <c r="D50" s="49"/>
      <c r="E50" s="49"/>
      <c r="F50" s="49"/>
      <c r="G50" s="49"/>
      <c r="H50" s="49"/>
      <c r="I50" s="142"/>
      <c r="J50" s="49"/>
      <c r="K50" s="53"/>
    </row>
    <row r="51" s="1" customFormat="1" ht="17.25" customHeight="1">
      <c r="B51" s="48"/>
      <c r="C51" s="49"/>
      <c r="D51" s="49"/>
      <c r="E51" s="143" t="str">
        <f>E11</f>
        <v>VRN - Vedlejší a ostatní náklady</v>
      </c>
      <c r="F51" s="49"/>
      <c r="G51" s="49"/>
      <c r="H51" s="49"/>
      <c r="I51" s="142"/>
      <c r="J51" s="49"/>
      <c r="K51" s="53"/>
    </row>
    <row r="52" s="1" customFormat="1" ht="6.96" customHeight="1">
      <c r="B52" s="48"/>
      <c r="C52" s="49"/>
      <c r="D52" s="49"/>
      <c r="E52" s="49"/>
      <c r="F52" s="49"/>
      <c r="G52" s="49"/>
      <c r="H52" s="49"/>
      <c r="I52" s="142"/>
      <c r="J52" s="49"/>
      <c r="K52" s="53"/>
    </row>
    <row r="53" s="1" customFormat="1" ht="18" customHeight="1">
      <c r="B53" s="48"/>
      <c r="C53" s="42" t="s">
        <v>24</v>
      </c>
      <c r="D53" s="49"/>
      <c r="E53" s="49"/>
      <c r="F53" s="37" t="str">
        <f>F14</f>
        <v>Černovice, areál Domova Černovice</v>
      </c>
      <c r="G53" s="49"/>
      <c r="H53" s="49"/>
      <c r="I53" s="144" t="s">
        <v>26</v>
      </c>
      <c r="J53" s="145" t="str">
        <f>IF(J14="","",J14)</f>
        <v>10. 5. 2018</v>
      </c>
      <c r="K53" s="53"/>
    </row>
    <row r="54" s="1" customFormat="1" ht="6.96" customHeight="1">
      <c r="B54" s="48"/>
      <c r="C54" s="49"/>
      <c r="D54" s="49"/>
      <c r="E54" s="49"/>
      <c r="F54" s="49"/>
      <c r="G54" s="49"/>
      <c r="H54" s="49"/>
      <c r="I54" s="142"/>
      <c r="J54" s="49"/>
      <c r="K54" s="53"/>
    </row>
    <row r="55" s="1" customFormat="1">
      <c r="B55" s="48"/>
      <c r="C55" s="42" t="s">
        <v>28</v>
      </c>
      <c r="D55" s="49"/>
      <c r="E55" s="49"/>
      <c r="F55" s="37" t="str">
        <f>E17</f>
        <v>Kraj Vysočina</v>
      </c>
      <c r="G55" s="49"/>
      <c r="H55" s="49"/>
      <c r="I55" s="144" t="s">
        <v>36</v>
      </c>
      <c r="J55" s="46" t="str">
        <f>E23</f>
        <v>PROJEKT CENTRUM NOVA s.r.o.</v>
      </c>
      <c r="K55" s="53"/>
    </row>
    <row r="56" s="1" customFormat="1" ht="14.4" customHeight="1">
      <c r="B56" s="48"/>
      <c r="C56" s="42" t="s">
        <v>34</v>
      </c>
      <c r="D56" s="49"/>
      <c r="E56" s="49"/>
      <c r="F56" s="37" t="str">
        <f>IF(E20="","",E20)</f>
        <v/>
      </c>
      <c r="G56" s="49"/>
      <c r="H56" s="49"/>
      <c r="I56" s="142"/>
      <c r="J56" s="167"/>
      <c r="K56" s="53"/>
    </row>
    <row r="57" s="1" customFormat="1" ht="10.32" customHeight="1">
      <c r="B57" s="48"/>
      <c r="C57" s="49"/>
      <c r="D57" s="49"/>
      <c r="E57" s="49"/>
      <c r="F57" s="49"/>
      <c r="G57" s="49"/>
      <c r="H57" s="49"/>
      <c r="I57" s="142"/>
      <c r="J57" s="49"/>
      <c r="K57" s="53"/>
    </row>
    <row r="58" s="1" customFormat="1" ht="29.28" customHeight="1">
      <c r="B58" s="48"/>
      <c r="C58" s="168" t="s">
        <v>123</v>
      </c>
      <c r="D58" s="157"/>
      <c r="E58" s="157"/>
      <c r="F58" s="157"/>
      <c r="G58" s="157"/>
      <c r="H58" s="157"/>
      <c r="I58" s="169"/>
      <c r="J58" s="170" t="s">
        <v>124</v>
      </c>
      <c r="K58" s="171"/>
    </row>
    <row r="59" s="1" customFormat="1" ht="10.32" customHeight="1">
      <c r="B59" s="48"/>
      <c r="C59" s="49"/>
      <c r="D59" s="49"/>
      <c r="E59" s="49"/>
      <c r="F59" s="49"/>
      <c r="G59" s="49"/>
      <c r="H59" s="49"/>
      <c r="I59" s="142"/>
      <c r="J59" s="49"/>
      <c r="K59" s="53"/>
    </row>
    <row r="60" s="1" customFormat="1" ht="29.28" customHeight="1">
      <c r="B60" s="48"/>
      <c r="C60" s="172" t="s">
        <v>125</v>
      </c>
      <c r="D60" s="49"/>
      <c r="E60" s="49"/>
      <c r="F60" s="49"/>
      <c r="G60" s="49"/>
      <c r="H60" s="49"/>
      <c r="I60" s="142"/>
      <c r="J60" s="153">
        <f>J84</f>
        <v>0</v>
      </c>
      <c r="K60" s="53"/>
      <c r="AU60" s="26" t="s">
        <v>126</v>
      </c>
    </row>
    <row r="61" s="8" customFormat="1" ht="24.96" customHeight="1">
      <c r="B61" s="173"/>
      <c r="C61" s="174"/>
      <c r="D61" s="175" t="s">
        <v>127</v>
      </c>
      <c r="E61" s="176"/>
      <c r="F61" s="176"/>
      <c r="G61" s="176"/>
      <c r="H61" s="176"/>
      <c r="I61" s="177"/>
      <c r="J61" s="178">
        <f>J85</f>
        <v>0</v>
      </c>
      <c r="K61" s="179"/>
    </row>
    <row r="62" s="9" customFormat="1" ht="19.92" customHeight="1">
      <c r="B62" s="180"/>
      <c r="C62" s="181"/>
      <c r="D62" s="182" t="s">
        <v>128</v>
      </c>
      <c r="E62" s="183"/>
      <c r="F62" s="183"/>
      <c r="G62" s="183"/>
      <c r="H62" s="183"/>
      <c r="I62" s="184"/>
      <c r="J62" s="185">
        <f>J86</f>
        <v>0</v>
      </c>
      <c r="K62" s="186"/>
    </row>
    <row r="63" s="1" customFormat="1" ht="21.84" customHeight="1">
      <c r="B63" s="48"/>
      <c r="C63" s="49"/>
      <c r="D63" s="49"/>
      <c r="E63" s="49"/>
      <c r="F63" s="49"/>
      <c r="G63" s="49"/>
      <c r="H63" s="49"/>
      <c r="I63" s="142"/>
      <c r="J63" s="49"/>
      <c r="K63" s="53"/>
    </row>
    <row r="64" s="1" customFormat="1" ht="6.96" customHeight="1">
      <c r="B64" s="69"/>
      <c r="C64" s="70"/>
      <c r="D64" s="70"/>
      <c r="E64" s="70"/>
      <c r="F64" s="70"/>
      <c r="G64" s="70"/>
      <c r="H64" s="70"/>
      <c r="I64" s="164"/>
      <c r="J64" s="70"/>
      <c r="K64" s="71"/>
    </row>
    <row r="68" s="1" customFormat="1" ht="6.96" customHeight="1">
      <c r="B68" s="72"/>
      <c r="C68" s="73"/>
      <c r="D68" s="73"/>
      <c r="E68" s="73"/>
      <c r="F68" s="73"/>
      <c r="G68" s="73"/>
      <c r="H68" s="73"/>
      <c r="I68" s="165"/>
      <c r="J68" s="73"/>
      <c r="K68" s="73"/>
      <c r="L68" s="48"/>
    </row>
    <row r="69" s="1" customFormat="1" ht="36.96" customHeight="1">
      <c r="B69" s="48"/>
      <c r="C69" s="74" t="s">
        <v>129</v>
      </c>
      <c r="L69" s="48"/>
    </row>
    <row r="70" s="1" customFormat="1" ht="6.96" customHeight="1">
      <c r="B70" s="48"/>
      <c r="L70" s="48"/>
    </row>
    <row r="71" s="1" customFormat="1" ht="14.4" customHeight="1">
      <c r="B71" s="48"/>
      <c r="C71" s="76" t="s">
        <v>19</v>
      </c>
      <c r="L71" s="48"/>
    </row>
    <row r="72" s="1" customFormat="1" ht="16.5" customHeight="1">
      <c r="B72" s="48"/>
      <c r="E72" s="187" t="str">
        <f>E7</f>
        <v>Domov Kopretina Černovice – oprava střechy nad severním křídlem</v>
      </c>
      <c r="F72" s="76"/>
      <c r="G72" s="76"/>
      <c r="H72" s="76"/>
      <c r="L72" s="48"/>
    </row>
    <row r="73">
      <c r="B73" s="30"/>
      <c r="C73" s="76" t="s">
        <v>117</v>
      </c>
      <c r="L73" s="30"/>
    </row>
    <row r="74" s="1" customFormat="1" ht="16.5" customHeight="1">
      <c r="B74" s="48"/>
      <c r="E74" s="187" t="s">
        <v>118</v>
      </c>
      <c r="F74" s="1"/>
      <c r="G74" s="1"/>
      <c r="H74" s="1"/>
      <c r="L74" s="48"/>
    </row>
    <row r="75" s="1" customFormat="1" ht="14.4" customHeight="1">
      <c r="B75" s="48"/>
      <c r="C75" s="76" t="s">
        <v>119</v>
      </c>
      <c r="L75" s="48"/>
    </row>
    <row r="76" s="1" customFormat="1" ht="17.25" customHeight="1">
      <c r="B76" s="48"/>
      <c r="E76" s="79" t="str">
        <f>E11</f>
        <v>VRN - Vedlejší a ostatní náklady</v>
      </c>
      <c r="F76" s="1"/>
      <c r="G76" s="1"/>
      <c r="H76" s="1"/>
      <c r="L76" s="48"/>
    </row>
    <row r="77" s="1" customFormat="1" ht="6.96" customHeight="1">
      <c r="B77" s="48"/>
      <c r="L77" s="48"/>
    </row>
    <row r="78" s="1" customFormat="1" ht="18" customHeight="1">
      <c r="B78" s="48"/>
      <c r="C78" s="76" t="s">
        <v>24</v>
      </c>
      <c r="F78" s="188" t="str">
        <f>F14</f>
        <v>Černovice, areál Domova Černovice</v>
      </c>
      <c r="I78" s="189" t="s">
        <v>26</v>
      </c>
      <c r="J78" s="81" t="str">
        <f>IF(J14="","",J14)</f>
        <v>10. 5. 2018</v>
      </c>
      <c r="L78" s="48"/>
    </row>
    <row r="79" s="1" customFormat="1" ht="6.96" customHeight="1">
      <c r="B79" s="48"/>
      <c r="L79" s="48"/>
    </row>
    <row r="80" s="1" customFormat="1">
      <c r="B80" s="48"/>
      <c r="C80" s="76" t="s">
        <v>28</v>
      </c>
      <c r="F80" s="188" t="str">
        <f>E17</f>
        <v>Kraj Vysočina</v>
      </c>
      <c r="I80" s="189" t="s">
        <v>36</v>
      </c>
      <c r="J80" s="188" t="str">
        <f>E23</f>
        <v>PROJEKT CENTRUM NOVA s.r.o.</v>
      </c>
      <c r="L80" s="48"/>
    </row>
    <row r="81" s="1" customFormat="1" ht="14.4" customHeight="1">
      <c r="B81" s="48"/>
      <c r="C81" s="76" t="s">
        <v>34</v>
      </c>
      <c r="F81" s="188" t="str">
        <f>IF(E20="","",E20)</f>
        <v/>
      </c>
      <c r="L81" s="48"/>
    </row>
    <row r="82" s="1" customFormat="1" ht="10.32" customHeight="1">
      <c r="B82" s="48"/>
      <c r="L82" s="48"/>
    </row>
    <row r="83" s="10" customFormat="1" ht="29.28" customHeight="1">
      <c r="B83" s="190"/>
      <c r="C83" s="191" t="s">
        <v>130</v>
      </c>
      <c r="D83" s="192" t="s">
        <v>62</v>
      </c>
      <c r="E83" s="192" t="s">
        <v>58</v>
      </c>
      <c r="F83" s="192" t="s">
        <v>131</v>
      </c>
      <c r="G83" s="192" t="s">
        <v>132</v>
      </c>
      <c r="H83" s="192" t="s">
        <v>133</v>
      </c>
      <c r="I83" s="193" t="s">
        <v>134</v>
      </c>
      <c r="J83" s="192" t="s">
        <v>124</v>
      </c>
      <c r="K83" s="194" t="s">
        <v>135</v>
      </c>
      <c r="L83" s="190"/>
      <c r="M83" s="94" t="s">
        <v>136</v>
      </c>
      <c r="N83" s="95" t="s">
        <v>47</v>
      </c>
      <c r="O83" s="95" t="s">
        <v>137</v>
      </c>
      <c r="P83" s="95" t="s">
        <v>138</v>
      </c>
      <c r="Q83" s="95" t="s">
        <v>139</v>
      </c>
      <c r="R83" s="95" t="s">
        <v>140</v>
      </c>
      <c r="S83" s="95" t="s">
        <v>141</v>
      </c>
      <c r="T83" s="96" t="s">
        <v>142</v>
      </c>
    </row>
    <row r="84" s="1" customFormat="1" ht="29.28" customHeight="1">
      <c r="B84" s="48"/>
      <c r="C84" s="98" t="s">
        <v>125</v>
      </c>
      <c r="J84" s="195">
        <f>BK84</f>
        <v>0</v>
      </c>
      <c r="L84" s="48"/>
      <c r="M84" s="97"/>
      <c r="N84" s="84"/>
      <c r="O84" s="84"/>
      <c r="P84" s="196">
        <f>P85</f>
        <v>0</v>
      </c>
      <c r="Q84" s="84"/>
      <c r="R84" s="196">
        <f>R85</f>
        <v>0</v>
      </c>
      <c r="S84" s="84"/>
      <c r="T84" s="197">
        <f>T85</f>
        <v>0</v>
      </c>
      <c r="AT84" s="26" t="s">
        <v>76</v>
      </c>
      <c r="AU84" s="26" t="s">
        <v>126</v>
      </c>
      <c r="BK84" s="198">
        <f>BK85</f>
        <v>0</v>
      </c>
    </row>
    <row r="85" s="11" customFormat="1" ht="37.44" customHeight="1">
      <c r="B85" s="199"/>
      <c r="D85" s="200" t="s">
        <v>76</v>
      </c>
      <c r="E85" s="201" t="s">
        <v>143</v>
      </c>
      <c r="F85" s="201" t="s">
        <v>144</v>
      </c>
      <c r="I85" s="202"/>
      <c r="J85" s="203">
        <f>BK85</f>
        <v>0</v>
      </c>
      <c r="L85" s="199"/>
      <c r="M85" s="204"/>
      <c r="N85" s="205"/>
      <c r="O85" s="205"/>
      <c r="P85" s="206">
        <f>P86</f>
        <v>0</v>
      </c>
      <c r="Q85" s="205"/>
      <c r="R85" s="206">
        <f>R86</f>
        <v>0</v>
      </c>
      <c r="S85" s="205"/>
      <c r="T85" s="207">
        <f>T86</f>
        <v>0</v>
      </c>
      <c r="AR85" s="200" t="s">
        <v>145</v>
      </c>
      <c r="AT85" s="208" t="s">
        <v>76</v>
      </c>
      <c r="AU85" s="208" t="s">
        <v>77</v>
      </c>
      <c r="AY85" s="200" t="s">
        <v>146</v>
      </c>
      <c r="BK85" s="209">
        <f>BK86</f>
        <v>0</v>
      </c>
    </row>
    <row r="86" s="11" customFormat="1" ht="19.92" customHeight="1">
      <c r="B86" s="199"/>
      <c r="D86" s="200" t="s">
        <v>76</v>
      </c>
      <c r="E86" s="210" t="s">
        <v>147</v>
      </c>
      <c r="F86" s="210" t="s">
        <v>87</v>
      </c>
      <c r="I86" s="202"/>
      <c r="J86" s="211">
        <f>BK86</f>
        <v>0</v>
      </c>
      <c r="L86" s="199"/>
      <c r="M86" s="204"/>
      <c r="N86" s="205"/>
      <c r="O86" s="205"/>
      <c r="P86" s="206">
        <f>SUM(P87:P109)</f>
        <v>0</v>
      </c>
      <c r="Q86" s="205"/>
      <c r="R86" s="206">
        <f>SUM(R87:R109)</f>
        <v>0</v>
      </c>
      <c r="S86" s="205"/>
      <c r="T86" s="207">
        <f>SUM(T87:T109)</f>
        <v>0</v>
      </c>
      <c r="AR86" s="200" t="s">
        <v>145</v>
      </c>
      <c r="AT86" s="208" t="s">
        <v>76</v>
      </c>
      <c r="AU86" s="208" t="s">
        <v>84</v>
      </c>
      <c r="AY86" s="200" t="s">
        <v>146</v>
      </c>
      <c r="BK86" s="209">
        <f>SUM(BK87:BK109)</f>
        <v>0</v>
      </c>
    </row>
    <row r="87" s="1" customFormat="1" ht="16.5" customHeight="1">
      <c r="B87" s="212"/>
      <c r="C87" s="213" t="s">
        <v>84</v>
      </c>
      <c r="D87" s="213" t="s">
        <v>148</v>
      </c>
      <c r="E87" s="214" t="s">
        <v>149</v>
      </c>
      <c r="F87" s="215" t="s">
        <v>150</v>
      </c>
      <c r="G87" s="216" t="s">
        <v>151</v>
      </c>
      <c r="H87" s="217">
        <v>1</v>
      </c>
      <c r="I87" s="218"/>
      <c r="J87" s="219">
        <f>ROUND(I87*H87,2)</f>
        <v>0</v>
      </c>
      <c r="K87" s="215" t="s">
        <v>5</v>
      </c>
      <c r="L87" s="48"/>
      <c r="M87" s="220" t="s">
        <v>5</v>
      </c>
      <c r="N87" s="221" t="s">
        <v>49</v>
      </c>
      <c r="O87" s="49"/>
      <c r="P87" s="222">
        <f>O87*H87</f>
        <v>0</v>
      </c>
      <c r="Q87" s="222">
        <v>0</v>
      </c>
      <c r="R87" s="222">
        <f>Q87*H87</f>
        <v>0</v>
      </c>
      <c r="S87" s="222">
        <v>0</v>
      </c>
      <c r="T87" s="223">
        <f>S87*H87</f>
        <v>0</v>
      </c>
      <c r="AR87" s="26" t="s">
        <v>145</v>
      </c>
      <c r="AT87" s="26" t="s">
        <v>148</v>
      </c>
      <c r="AU87" s="26" t="s">
        <v>89</v>
      </c>
      <c r="AY87" s="26" t="s">
        <v>146</v>
      </c>
      <c r="BE87" s="224">
        <f>IF(N87="základní",J87,0)</f>
        <v>0</v>
      </c>
      <c r="BF87" s="224">
        <f>IF(N87="snížená",J87,0)</f>
        <v>0</v>
      </c>
      <c r="BG87" s="224">
        <f>IF(N87="zákl. přenesená",J87,0)</f>
        <v>0</v>
      </c>
      <c r="BH87" s="224">
        <f>IF(N87="sníž. přenesená",J87,0)</f>
        <v>0</v>
      </c>
      <c r="BI87" s="224">
        <f>IF(N87="nulová",J87,0)</f>
        <v>0</v>
      </c>
      <c r="BJ87" s="26" t="s">
        <v>89</v>
      </c>
      <c r="BK87" s="224">
        <f>ROUND(I87*H87,2)</f>
        <v>0</v>
      </c>
      <c r="BL87" s="26" t="s">
        <v>145</v>
      </c>
      <c r="BM87" s="26" t="s">
        <v>152</v>
      </c>
    </row>
    <row r="88" s="1" customFormat="1">
      <c r="B88" s="48"/>
      <c r="D88" s="225" t="s">
        <v>153</v>
      </c>
      <c r="F88" s="226" t="s">
        <v>154</v>
      </c>
      <c r="I88" s="227"/>
      <c r="L88" s="48"/>
      <c r="M88" s="228"/>
      <c r="N88" s="49"/>
      <c r="O88" s="49"/>
      <c r="P88" s="49"/>
      <c r="Q88" s="49"/>
      <c r="R88" s="49"/>
      <c r="S88" s="49"/>
      <c r="T88" s="87"/>
      <c r="AT88" s="26" t="s">
        <v>153</v>
      </c>
      <c r="AU88" s="26" t="s">
        <v>89</v>
      </c>
    </row>
    <row r="89" s="1" customFormat="1" ht="25.5" customHeight="1">
      <c r="B89" s="212"/>
      <c r="C89" s="213" t="s">
        <v>89</v>
      </c>
      <c r="D89" s="213" t="s">
        <v>148</v>
      </c>
      <c r="E89" s="214" t="s">
        <v>155</v>
      </c>
      <c r="F89" s="215" t="s">
        <v>156</v>
      </c>
      <c r="G89" s="216" t="s">
        <v>151</v>
      </c>
      <c r="H89" s="217">
        <v>1</v>
      </c>
      <c r="I89" s="218"/>
      <c r="J89" s="219">
        <f>ROUND(I89*H89,2)</f>
        <v>0</v>
      </c>
      <c r="K89" s="215" t="s">
        <v>5</v>
      </c>
      <c r="L89" s="48"/>
      <c r="M89" s="220" t="s">
        <v>5</v>
      </c>
      <c r="N89" s="221" t="s">
        <v>49</v>
      </c>
      <c r="O89" s="49"/>
      <c r="P89" s="222">
        <f>O89*H89</f>
        <v>0</v>
      </c>
      <c r="Q89" s="222">
        <v>0</v>
      </c>
      <c r="R89" s="222">
        <f>Q89*H89</f>
        <v>0</v>
      </c>
      <c r="S89" s="222">
        <v>0</v>
      </c>
      <c r="T89" s="223">
        <f>S89*H89</f>
        <v>0</v>
      </c>
      <c r="AR89" s="26" t="s">
        <v>145</v>
      </c>
      <c r="AT89" s="26" t="s">
        <v>148</v>
      </c>
      <c r="AU89" s="26" t="s">
        <v>89</v>
      </c>
      <c r="AY89" s="26" t="s">
        <v>146</v>
      </c>
      <c r="BE89" s="224">
        <f>IF(N89="základní",J89,0)</f>
        <v>0</v>
      </c>
      <c r="BF89" s="224">
        <f>IF(N89="snížená",J89,0)</f>
        <v>0</v>
      </c>
      <c r="BG89" s="224">
        <f>IF(N89="zákl. přenesená",J89,0)</f>
        <v>0</v>
      </c>
      <c r="BH89" s="224">
        <f>IF(N89="sníž. přenesená",J89,0)</f>
        <v>0</v>
      </c>
      <c r="BI89" s="224">
        <f>IF(N89="nulová",J89,0)</f>
        <v>0</v>
      </c>
      <c r="BJ89" s="26" t="s">
        <v>89</v>
      </c>
      <c r="BK89" s="224">
        <f>ROUND(I89*H89,2)</f>
        <v>0</v>
      </c>
      <c r="BL89" s="26" t="s">
        <v>145</v>
      </c>
      <c r="BM89" s="26" t="s">
        <v>157</v>
      </c>
    </row>
    <row r="90" s="1" customFormat="1">
      <c r="B90" s="48"/>
      <c r="D90" s="225" t="s">
        <v>153</v>
      </c>
      <c r="F90" s="226" t="s">
        <v>158</v>
      </c>
      <c r="I90" s="227"/>
      <c r="L90" s="48"/>
      <c r="M90" s="228"/>
      <c r="N90" s="49"/>
      <c r="O90" s="49"/>
      <c r="P90" s="49"/>
      <c r="Q90" s="49"/>
      <c r="R90" s="49"/>
      <c r="S90" s="49"/>
      <c r="T90" s="87"/>
      <c r="AT90" s="26" t="s">
        <v>153</v>
      </c>
      <c r="AU90" s="26" t="s">
        <v>89</v>
      </c>
    </row>
    <row r="91" s="1" customFormat="1" ht="16.5" customHeight="1">
      <c r="B91" s="212"/>
      <c r="C91" s="213" t="s">
        <v>159</v>
      </c>
      <c r="D91" s="213" t="s">
        <v>148</v>
      </c>
      <c r="E91" s="214" t="s">
        <v>160</v>
      </c>
      <c r="F91" s="215" t="s">
        <v>161</v>
      </c>
      <c r="G91" s="216" t="s">
        <v>151</v>
      </c>
      <c r="H91" s="217">
        <v>1</v>
      </c>
      <c r="I91" s="218"/>
      <c r="J91" s="219">
        <f>ROUND(I91*H91,2)</f>
        <v>0</v>
      </c>
      <c r="K91" s="215" t="s">
        <v>5</v>
      </c>
      <c r="L91" s="48"/>
      <c r="M91" s="220" t="s">
        <v>5</v>
      </c>
      <c r="N91" s="221" t="s">
        <v>49</v>
      </c>
      <c r="O91" s="49"/>
      <c r="P91" s="222">
        <f>O91*H91</f>
        <v>0</v>
      </c>
      <c r="Q91" s="222">
        <v>0</v>
      </c>
      <c r="R91" s="222">
        <f>Q91*H91</f>
        <v>0</v>
      </c>
      <c r="S91" s="222">
        <v>0</v>
      </c>
      <c r="T91" s="223">
        <f>S91*H91</f>
        <v>0</v>
      </c>
      <c r="AR91" s="26" t="s">
        <v>145</v>
      </c>
      <c r="AT91" s="26" t="s">
        <v>148</v>
      </c>
      <c r="AU91" s="26" t="s">
        <v>89</v>
      </c>
      <c r="AY91" s="26" t="s">
        <v>146</v>
      </c>
      <c r="BE91" s="224">
        <f>IF(N91="základní",J91,0)</f>
        <v>0</v>
      </c>
      <c r="BF91" s="224">
        <f>IF(N91="snížená",J91,0)</f>
        <v>0</v>
      </c>
      <c r="BG91" s="224">
        <f>IF(N91="zákl. přenesená",J91,0)</f>
        <v>0</v>
      </c>
      <c r="BH91" s="224">
        <f>IF(N91="sníž. přenesená",J91,0)</f>
        <v>0</v>
      </c>
      <c r="BI91" s="224">
        <f>IF(N91="nulová",J91,0)</f>
        <v>0</v>
      </c>
      <c r="BJ91" s="26" t="s">
        <v>89</v>
      </c>
      <c r="BK91" s="224">
        <f>ROUND(I91*H91,2)</f>
        <v>0</v>
      </c>
      <c r="BL91" s="26" t="s">
        <v>145</v>
      </c>
      <c r="BM91" s="26" t="s">
        <v>162</v>
      </c>
    </row>
    <row r="92" s="1" customFormat="1">
      <c r="B92" s="48"/>
      <c r="D92" s="225" t="s">
        <v>153</v>
      </c>
      <c r="F92" s="226" t="s">
        <v>163</v>
      </c>
      <c r="I92" s="227"/>
      <c r="L92" s="48"/>
      <c r="M92" s="228"/>
      <c r="N92" s="49"/>
      <c r="O92" s="49"/>
      <c r="P92" s="49"/>
      <c r="Q92" s="49"/>
      <c r="R92" s="49"/>
      <c r="S92" s="49"/>
      <c r="T92" s="87"/>
      <c r="AT92" s="26" t="s">
        <v>153</v>
      </c>
      <c r="AU92" s="26" t="s">
        <v>89</v>
      </c>
    </row>
    <row r="93" s="1" customFormat="1" ht="16.5" customHeight="1">
      <c r="B93" s="212"/>
      <c r="C93" s="213" t="s">
        <v>145</v>
      </c>
      <c r="D93" s="213" t="s">
        <v>148</v>
      </c>
      <c r="E93" s="214" t="s">
        <v>164</v>
      </c>
      <c r="F93" s="215" t="s">
        <v>165</v>
      </c>
      <c r="G93" s="216" t="s">
        <v>151</v>
      </c>
      <c r="H93" s="217">
        <v>1</v>
      </c>
      <c r="I93" s="218"/>
      <c r="J93" s="219">
        <f>ROUND(I93*H93,2)</f>
        <v>0</v>
      </c>
      <c r="K93" s="215" t="s">
        <v>5</v>
      </c>
      <c r="L93" s="48"/>
      <c r="M93" s="220" t="s">
        <v>5</v>
      </c>
      <c r="N93" s="221" t="s">
        <v>49</v>
      </c>
      <c r="O93" s="49"/>
      <c r="P93" s="222">
        <f>O93*H93</f>
        <v>0</v>
      </c>
      <c r="Q93" s="222">
        <v>0</v>
      </c>
      <c r="R93" s="222">
        <f>Q93*H93</f>
        <v>0</v>
      </c>
      <c r="S93" s="222">
        <v>0</v>
      </c>
      <c r="T93" s="223">
        <f>S93*H93</f>
        <v>0</v>
      </c>
      <c r="AR93" s="26" t="s">
        <v>145</v>
      </c>
      <c r="AT93" s="26" t="s">
        <v>148</v>
      </c>
      <c r="AU93" s="26" t="s">
        <v>89</v>
      </c>
      <c r="AY93" s="26" t="s">
        <v>146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26" t="s">
        <v>89</v>
      </c>
      <c r="BK93" s="224">
        <f>ROUND(I93*H93,2)</f>
        <v>0</v>
      </c>
      <c r="BL93" s="26" t="s">
        <v>145</v>
      </c>
      <c r="BM93" s="26" t="s">
        <v>166</v>
      </c>
    </row>
    <row r="94" s="1" customFormat="1">
      <c r="B94" s="48"/>
      <c r="D94" s="225" t="s">
        <v>153</v>
      </c>
      <c r="F94" s="226" t="s">
        <v>167</v>
      </c>
      <c r="I94" s="227"/>
      <c r="L94" s="48"/>
      <c r="M94" s="228"/>
      <c r="N94" s="49"/>
      <c r="O94" s="49"/>
      <c r="P94" s="49"/>
      <c r="Q94" s="49"/>
      <c r="R94" s="49"/>
      <c r="S94" s="49"/>
      <c r="T94" s="87"/>
      <c r="AT94" s="26" t="s">
        <v>153</v>
      </c>
      <c r="AU94" s="26" t="s">
        <v>89</v>
      </c>
    </row>
    <row r="95" s="1" customFormat="1" ht="16.5" customHeight="1">
      <c r="B95" s="212"/>
      <c r="C95" s="213" t="s">
        <v>168</v>
      </c>
      <c r="D95" s="213" t="s">
        <v>148</v>
      </c>
      <c r="E95" s="214" t="s">
        <v>169</v>
      </c>
      <c r="F95" s="215" t="s">
        <v>170</v>
      </c>
      <c r="G95" s="216" t="s">
        <v>151</v>
      </c>
      <c r="H95" s="217">
        <v>1</v>
      </c>
      <c r="I95" s="218"/>
      <c r="J95" s="219">
        <f>ROUND(I95*H95,2)</f>
        <v>0</v>
      </c>
      <c r="K95" s="215" t="s">
        <v>5</v>
      </c>
      <c r="L95" s="48"/>
      <c r="M95" s="220" t="s">
        <v>5</v>
      </c>
      <c r="N95" s="221" t="s">
        <v>49</v>
      </c>
      <c r="O95" s="49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AR95" s="26" t="s">
        <v>145</v>
      </c>
      <c r="AT95" s="26" t="s">
        <v>148</v>
      </c>
      <c r="AU95" s="26" t="s">
        <v>89</v>
      </c>
      <c r="AY95" s="26" t="s">
        <v>146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26" t="s">
        <v>89</v>
      </c>
      <c r="BK95" s="224">
        <f>ROUND(I95*H95,2)</f>
        <v>0</v>
      </c>
      <c r="BL95" s="26" t="s">
        <v>145</v>
      </c>
      <c r="BM95" s="26" t="s">
        <v>171</v>
      </c>
    </row>
    <row r="96" s="1" customFormat="1">
      <c r="B96" s="48"/>
      <c r="D96" s="225" t="s">
        <v>153</v>
      </c>
      <c r="F96" s="226" t="s">
        <v>172</v>
      </c>
      <c r="I96" s="227"/>
      <c r="L96" s="48"/>
      <c r="M96" s="228"/>
      <c r="N96" s="49"/>
      <c r="O96" s="49"/>
      <c r="P96" s="49"/>
      <c r="Q96" s="49"/>
      <c r="R96" s="49"/>
      <c r="S96" s="49"/>
      <c r="T96" s="87"/>
      <c r="AT96" s="26" t="s">
        <v>153</v>
      </c>
      <c r="AU96" s="26" t="s">
        <v>89</v>
      </c>
    </row>
    <row r="97" s="1" customFormat="1" ht="16.5" customHeight="1">
      <c r="B97" s="212"/>
      <c r="C97" s="213" t="s">
        <v>173</v>
      </c>
      <c r="D97" s="213" t="s">
        <v>148</v>
      </c>
      <c r="E97" s="214" t="s">
        <v>174</v>
      </c>
      <c r="F97" s="215" t="s">
        <v>175</v>
      </c>
      <c r="G97" s="216" t="s">
        <v>151</v>
      </c>
      <c r="H97" s="217">
        <v>1</v>
      </c>
      <c r="I97" s="218"/>
      <c r="J97" s="219">
        <f>ROUND(I97*H97,2)</f>
        <v>0</v>
      </c>
      <c r="K97" s="215" t="s">
        <v>5</v>
      </c>
      <c r="L97" s="48"/>
      <c r="M97" s="220" t="s">
        <v>5</v>
      </c>
      <c r="N97" s="221" t="s">
        <v>49</v>
      </c>
      <c r="O97" s="49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AR97" s="26" t="s">
        <v>145</v>
      </c>
      <c r="AT97" s="26" t="s">
        <v>148</v>
      </c>
      <c r="AU97" s="26" t="s">
        <v>89</v>
      </c>
      <c r="AY97" s="26" t="s">
        <v>146</v>
      </c>
      <c r="BE97" s="224">
        <f>IF(N97="základní",J97,0)</f>
        <v>0</v>
      </c>
      <c r="BF97" s="224">
        <f>IF(N97="snížená",J97,0)</f>
        <v>0</v>
      </c>
      <c r="BG97" s="224">
        <f>IF(N97="zákl. přenesená",J97,0)</f>
        <v>0</v>
      </c>
      <c r="BH97" s="224">
        <f>IF(N97="sníž. přenesená",J97,0)</f>
        <v>0</v>
      </c>
      <c r="BI97" s="224">
        <f>IF(N97="nulová",J97,0)</f>
        <v>0</v>
      </c>
      <c r="BJ97" s="26" t="s">
        <v>89</v>
      </c>
      <c r="BK97" s="224">
        <f>ROUND(I97*H97,2)</f>
        <v>0</v>
      </c>
      <c r="BL97" s="26" t="s">
        <v>145</v>
      </c>
      <c r="BM97" s="26" t="s">
        <v>176</v>
      </c>
    </row>
    <row r="98" s="1" customFormat="1">
      <c r="B98" s="48"/>
      <c r="D98" s="225" t="s">
        <v>153</v>
      </c>
      <c r="F98" s="226" t="s">
        <v>177</v>
      </c>
      <c r="I98" s="227"/>
      <c r="L98" s="48"/>
      <c r="M98" s="228"/>
      <c r="N98" s="49"/>
      <c r="O98" s="49"/>
      <c r="P98" s="49"/>
      <c r="Q98" s="49"/>
      <c r="R98" s="49"/>
      <c r="S98" s="49"/>
      <c r="T98" s="87"/>
      <c r="AT98" s="26" t="s">
        <v>153</v>
      </c>
      <c r="AU98" s="26" t="s">
        <v>89</v>
      </c>
    </row>
    <row r="99" s="1" customFormat="1" ht="25.5" customHeight="1">
      <c r="B99" s="212"/>
      <c r="C99" s="213" t="s">
        <v>178</v>
      </c>
      <c r="D99" s="213" t="s">
        <v>148</v>
      </c>
      <c r="E99" s="214" t="s">
        <v>179</v>
      </c>
      <c r="F99" s="215" t="s">
        <v>180</v>
      </c>
      <c r="G99" s="216" t="s">
        <v>151</v>
      </c>
      <c r="H99" s="217">
        <v>1</v>
      </c>
      <c r="I99" s="218"/>
      <c r="J99" s="219">
        <f>ROUND(I99*H99,2)</f>
        <v>0</v>
      </c>
      <c r="K99" s="215" t="s">
        <v>5</v>
      </c>
      <c r="L99" s="48"/>
      <c r="M99" s="220" t="s">
        <v>5</v>
      </c>
      <c r="N99" s="221" t="s">
        <v>49</v>
      </c>
      <c r="O99" s="49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AR99" s="26" t="s">
        <v>145</v>
      </c>
      <c r="AT99" s="26" t="s">
        <v>148</v>
      </c>
      <c r="AU99" s="26" t="s">
        <v>89</v>
      </c>
      <c r="AY99" s="26" t="s">
        <v>146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26" t="s">
        <v>89</v>
      </c>
      <c r="BK99" s="224">
        <f>ROUND(I99*H99,2)</f>
        <v>0</v>
      </c>
      <c r="BL99" s="26" t="s">
        <v>145</v>
      </c>
      <c r="BM99" s="26" t="s">
        <v>181</v>
      </c>
    </row>
    <row r="100" s="1" customFormat="1">
      <c r="B100" s="48"/>
      <c r="D100" s="225" t="s">
        <v>153</v>
      </c>
      <c r="F100" s="226" t="s">
        <v>182</v>
      </c>
      <c r="I100" s="227"/>
      <c r="L100" s="48"/>
      <c r="M100" s="228"/>
      <c r="N100" s="49"/>
      <c r="O100" s="49"/>
      <c r="P100" s="49"/>
      <c r="Q100" s="49"/>
      <c r="R100" s="49"/>
      <c r="S100" s="49"/>
      <c r="T100" s="87"/>
      <c r="AT100" s="26" t="s">
        <v>153</v>
      </c>
      <c r="AU100" s="26" t="s">
        <v>89</v>
      </c>
    </row>
    <row r="101" s="1" customFormat="1" ht="16.5" customHeight="1">
      <c r="B101" s="212"/>
      <c r="C101" s="213" t="s">
        <v>183</v>
      </c>
      <c r="D101" s="213" t="s">
        <v>148</v>
      </c>
      <c r="E101" s="214" t="s">
        <v>184</v>
      </c>
      <c r="F101" s="215" t="s">
        <v>185</v>
      </c>
      <c r="G101" s="216" t="s">
        <v>151</v>
      </c>
      <c r="H101" s="217">
        <v>1</v>
      </c>
      <c r="I101" s="218"/>
      <c r="J101" s="219">
        <f>ROUND(I101*H101,2)</f>
        <v>0</v>
      </c>
      <c r="K101" s="215" t="s">
        <v>5</v>
      </c>
      <c r="L101" s="48"/>
      <c r="M101" s="220" t="s">
        <v>5</v>
      </c>
      <c r="N101" s="221" t="s">
        <v>49</v>
      </c>
      <c r="O101" s="49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AR101" s="26" t="s">
        <v>145</v>
      </c>
      <c r="AT101" s="26" t="s">
        <v>148</v>
      </c>
      <c r="AU101" s="26" t="s">
        <v>89</v>
      </c>
      <c r="AY101" s="26" t="s">
        <v>146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26" t="s">
        <v>89</v>
      </c>
      <c r="BK101" s="224">
        <f>ROUND(I101*H101,2)</f>
        <v>0</v>
      </c>
      <c r="BL101" s="26" t="s">
        <v>145</v>
      </c>
      <c r="BM101" s="26" t="s">
        <v>186</v>
      </c>
    </row>
    <row r="102" s="1" customFormat="1">
      <c r="B102" s="48"/>
      <c r="D102" s="225" t="s">
        <v>153</v>
      </c>
      <c r="F102" s="226" t="s">
        <v>187</v>
      </c>
      <c r="I102" s="227"/>
      <c r="L102" s="48"/>
      <c r="M102" s="228"/>
      <c r="N102" s="49"/>
      <c r="O102" s="49"/>
      <c r="P102" s="49"/>
      <c r="Q102" s="49"/>
      <c r="R102" s="49"/>
      <c r="S102" s="49"/>
      <c r="T102" s="87"/>
      <c r="AT102" s="26" t="s">
        <v>153</v>
      </c>
      <c r="AU102" s="26" t="s">
        <v>89</v>
      </c>
    </row>
    <row r="103" s="1" customFormat="1" ht="16.5" customHeight="1">
      <c r="B103" s="212"/>
      <c r="C103" s="213" t="s">
        <v>188</v>
      </c>
      <c r="D103" s="213" t="s">
        <v>148</v>
      </c>
      <c r="E103" s="214" t="s">
        <v>189</v>
      </c>
      <c r="F103" s="215" t="s">
        <v>190</v>
      </c>
      <c r="G103" s="216" t="s">
        <v>151</v>
      </c>
      <c r="H103" s="217">
        <v>1</v>
      </c>
      <c r="I103" s="218"/>
      <c r="J103" s="219">
        <f>ROUND(I103*H103,2)</f>
        <v>0</v>
      </c>
      <c r="K103" s="215" t="s">
        <v>5</v>
      </c>
      <c r="L103" s="48"/>
      <c r="M103" s="220" t="s">
        <v>5</v>
      </c>
      <c r="N103" s="221" t="s">
        <v>49</v>
      </c>
      <c r="O103" s="49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AR103" s="26" t="s">
        <v>145</v>
      </c>
      <c r="AT103" s="26" t="s">
        <v>148</v>
      </c>
      <c r="AU103" s="26" t="s">
        <v>89</v>
      </c>
      <c r="AY103" s="26" t="s">
        <v>146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26" t="s">
        <v>89</v>
      </c>
      <c r="BK103" s="224">
        <f>ROUND(I103*H103,2)</f>
        <v>0</v>
      </c>
      <c r="BL103" s="26" t="s">
        <v>145</v>
      </c>
      <c r="BM103" s="26" t="s">
        <v>191</v>
      </c>
    </row>
    <row r="104" s="1" customFormat="1" ht="16.5" customHeight="1">
      <c r="B104" s="212"/>
      <c r="C104" s="213" t="s">
        <v>192</v>
      </c>
      <c r="D104" s="213" t="s">
        <v>148</v>
      </c>
      <c r="E104" s="214" t="s">
        <v>193</v>
      </c>
      <c r="F104" s="215" t="s">
        <v>194</v>
      </c>
      <c r="G104" s="216" t="s">
        <v>151</v>
      </c>
      <c r="H104" s="217">
        <v>1</v>
      </c>
      <c r="I104" s="218"/>
      <c r="J104" s="219">
        <f>ROUND(I104*H104,2)</f>
        <v>0</v>
      </c>
      <c r="K104" s="215" t="s">
        <v>5</v>
      </c>
      <c r="L104" s="48"/>
      <c r="M104" s="220" t="s">
        <v>5</v>
      </c>
      <c r="N104" s="221" t="s">
        <v>49</v>
      </c>
      <c r="O104" s="49"/>
      <c r="P104" s="222">
        <f>O104*H104</f>
        <v>0</v>
      </c>
      <c r="Q104" s="222">
        <v>0</v>
      </c>
      <c r="R104" s="222">
        <f>Q104*H104</f>
        <v>0</v>
      </c>
      <c r="S104" s="222">
        <v>0</v>
      </c>
      <c r="T104" s="223">
        <f>S104*H104</f>
        <v>0</v>
      </c>
      <c r="AR104" s="26" t="s">
        <v>145</v>
      </c>
      <c r="AT104" s="26" t="s">
        <v>148</v>
      </c>
      <c r="AU104" s="26" t="s">
        <v>89</v>
      </c>
      <c r="AY104" s="26" t="s">
        <v>146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26" t="s">
        <v>89</v>
      </c>
      <c r="BK104" s="224">
        <f>ROUND(I104*H104,2)</f>
        <v>0</v>
      </c>
      <c r="BL104" s="26" t="s">
        <v>145</v>
      </c>
      <c r="BM104" s="26" t="s">
        <v>195</v>
      </c>
    </row>
    <row r="105" s="1" customFormat="1">
      <c r="B105" s="48"/>
      <c r="D105" s="225" t="s">
        <v>153</v>
      </c>
      <c r="F105" s="226" t="s">
        <v>196</v>
      </c>
      <c r="I105" s="227"/>
      <c r="L105" s="48"/>
      <c r="M105" s="228"/>
      <c r="N105" s="49"/>
      <c r="O105" s="49"/>
      <c r="P105" s="49"/>
      <c r="Q105" s="49"/>
      <c r="R105" s="49"/>
      <c r="S105" s="49"/>
      <c r="T105" s="87"/>
      <c r="AT105" s="26" t="s">
        <v>153</v>
      </c>
      <c r="AU105" s="26" t="s">
        <v>89</v>
      </c>
    </row>
    <row r="106" s="1" customFormat="1" ht="16.5" customHeight="1">
      <c r="B106" s="212"/>
      <c r="C106" s="213" t="s">
        <v>197</v>
      </c>
      <c r="D106" s="213" t="s">
        <v>148</v>
      </c>
      <c r="E106" s="214" t="s">
        <v>198</v>
      </c>
      <c r="F106" s="215" t="s">
        <v>199</v>
      </c>
      <c r="G106" s="216" t="s">
        <v>151</v>
      </c>
      <c r="H106" s="217">
        <v>1</v>
      </c>
      <c r="I106" s="218"/>
      <c r="J106" s="219">
        <f>ROUND(I106*H106,2)</f>
        <v>0</v>
      </c>
      <c r="K106" s="215" t="s">
        <v>5</v>
      </c>
      <c r="L106" s="48"/>
      <c r="M106" s="220" t="s">
        <v>5</v>
      </c>
      <c r="N106" s="221" t="s">
        <v>49</v>
      </c>
      <c r="O106" s="49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AR106" s="26" t="s">
        <v>145</v>
      </c>
      <c r="AT106" s="26" t="s">
        <v>148</v>
      </c>
      <c r="AU106" s="26" t="s">
        <v>89</v>
      </c>
      <c r="AY106" s="26" t="s">
        <v>146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26" t="s">
        <v>89</v>
      </c>
      <c r="BK106" s="224">
        <f>ROUND(I106*H106,2)</f>
        <v>0</v>
      </c>
      <c r="BL106" s="26" t="s">
        <v>145</v>
      </c>
      <c r="BM106" s="26" t="s">
        <v>200</v>
      </c>
    </row>
    <row r="107" s="1" customFormat="1">
      <c r="B107" s="48"/>
      <c r="D107" s="225" t="s">
        <v>153</v>
      </c>
      <c r="F107" s="226" t="s">
        <v>201</v>
      </c>
      <c r="I107" s="227"/>
      <c r="L107" s="48"/>
      <c r="M107" s="228"/>
      <c r="N107" s="49"/>
      <c r="O107" s="49"/>
      <c r="P107" s="49"/>
      <c r="Q107" s="49"/>
      <c r="R107" s="49"/>
      <c r="S107" s="49"/>
      <c r="T107" s="87"/>
      <c r="AT107" s="26" t="s">
        <v>153</v>
      </c>
      <c r="AU107" s="26" t="s">
        <v>89</v>
      </c>
    </row>
    <row r="108" s="1" customFormat="1" ht="16.5" customHeight="1">
      <c r="B108" s="212"/>
      <c r="C108" s="213" t="s">
        <v>202</v>
      </c>
      <c r="D108" s="213" t="s">
        <v>148</v>
      </c>
      <c r="E108" s="214" t="s">
        <v>203</v>
      </c>
      <c r="F108" s="215" t="s">
        <v>204</v>
      </c>
      <c r="G108" s="216" t="s">
        <v>205</v>
      </c>
      <c r="H108" s="217">
        <v>1</v>
      </c>
      <c r="I108" s="218"/>
      <c r="J108" s="219">
        <f>ROUND(I108*H108,2)</f>
        <v>0</v>
      </c>
      <c r="K108" s="215" t="s">
        <v>5</v>
      </c>
      <c r="L108" s="48"/>
      <c r="M108" s="220" t="s">
        <v>5</v>
      </c>
      <c r="N108" s="221" t="s">
        <v>49</v>
      </c>
      <c r="O108" s="49"/>
      <c r="P108" s="222">
        <f>O108*H108</f>
        <v>0</v>
      </c>
      <c r="Q108" s="222">
        <v>0</v>
      </c>
      <c r="R108" s="222">
        <f>Q108*H108</f>
        <v>0</v>
      </c>
      <c r="S108" s="222">
        <v>0</v>
      </c>
      <c r="T108" s="223">
        <f>S108*H108</f>
        <v>0</v>
      </c>
      <c r="AR108" s="26" t="s">
        <v>145</v>
      </c>
      <c r="AT108" s="26" t="s">
        <v>148</v>
      </c>
      <c r="AU108" s="26" t="s">
        <v>89</v>
      </c>
      <c r="AY108" s="26" t="s">
        <v>146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26" t="s">
        <v>89</v>
      </c>
      <c r="BK108" s="224">
        <f>ROUND(I108*H108,2)</f>
        <v>0</v>
      </c>
      <c r="BL108" s="26" t="s">
        <v>145</v>
      </c>
      <c r="BM108" s="26" t="s">
        <v>206</v>
      </c>
    </row>
    <row r="109" s="1" customFormat="1">
      <c r="B109" s="48"/>
      <c r="D109" s="225" t="s">
        <v>153</v>
      </c>
      <c r="F109" s="226" t="s">
        <v>207</v>
      </c>
      <c r="I109" s="227"/>
      <c r="L109" s="48"/>
      <c r="M109" s="229"/>
      <c r="N109" s="230"/>
      <c r="O109" s="230"/>
      <c r="P109" s="230"/>
      <c r="Q109" s="230"/>
      <c r="R109" s="230"/>
      <c r="S109" s="230"/>
      <c r="T109" s="231"/>
      <c r="AT109" s="26" t="s">
        <v>153</v>
      </c>
      <c r="AU109" s="26" t="s">
        <v>89</v>
      </c>
    </row>
    <row r="110" s="1" customFormat="1" ht="6.96" customHeight="1">
      <c r="B110" s="69"/>
      <c r="C110" s="70"/>
      <c r="D110" s="70"/>
      <c r="E110" s="70"/>
      <c r="F110" s="70"/>
      <c r="G110" s="70"/>
      <c r="H110" s="70"/>
      <c r="I110" s="164"/>
      <c r="J110" s="70"/>
      <c r="K110" s="70"/>
      <c r="L110" s="48"/>
    </row>
  </sheetData>
  <autoFilter ref="C83:K109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2:H72"/>
    <mergeCell ref="E74:H74"/>
    <mergeCell ref="E76:H76"/>
    <mergeCell ref="G1:H1"/>
    <mergeCell ref="L2:V2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35"/>
      <c r="C1" s="135"/>
      <c r="D1" s="136" t="s">
        <v>1</v>
      </c>
      <c r="E1" s="135"/>
      <c r="F1" s="137" t="s">
        <v>111</v>
      </c>
      <c r="G1" s="137" t="s">
        <v>112</v>
      </c>
      <c r="H1" s="137"/>
      <c r="I1" s="138"/>
      <c r="J1" s="137" t="s">
        <v>113</v>
      </c>
      <c r="K1" s="136" t="s">
        <v>114</v>
      </c>
      <c r="L1" s="137" t="s">
        <v>115</v>
      </c>
      <c r="M1" s="137"/>
      <c r="N1" s="137"/>
      <c r="O1" s="137"/>
      <c r="P1" s="137"/>
      <c r="Q1" s="137"/>
      <c r="R1" s="137"/>
      <c r="S1" s="137"/>
      <c r="T1" s="137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 s="25" t="s">
        <v>8</v>
      </c>
      <c r="AT2" s="26" t="s">
        <v>97</v>
      </c>
    </row>
    <row r="3" ht="6.96" customHeight="1">
      <c r="B3" s="27"/>
      <c r="C3" s="28"/>
      <c r="D3" s="28"/>
      <c r="E3" s="28"/>
      <c r="F3" s="28"/>
      <c r="G3" s="28"/>
      <c r="H3" s="28"/>
      <c r="I3" s="139"/>
      <c r="J3" s="28"/>
      <c r="K3" s="29"/>
      <c r="AT3" s="26" t="s">
        <v>84</v>
      </c>
    </row>
    <row r="4" ht="36.96" customHeight="1">
      <c r="B4" s="30"/>
      <c r="C4" s="31"/>
      <c r="D4" s="32" t="s">
        <v>116</v>
      </c>
      <c r="E4" s="31"/>
      <c r="F4" s="31"/>
      <c r="G4" s="31"/>
      <c r="H4" s="31"/>
      <c r="I4" s="140"/>
      <c r="J4" s="31"/>
      <c r="K4" s="33"/>
      <c r="M4" s="34" t="s">
        <v>13</v>
      </c>
      <c r="AT4" s="26" t="s">
        <v>6</v>
      </c>
    </row>
    <row r="5" ht="6.96" customHeight="1">
      <c r="B5" s="30"/>
      <c r="C5" s="31"/>
      <c r="D5" s="31"/>
      <c r="E5" s="31"/>
      <c r="F5" s="31"/>
      <c r="G5" s="31"/>
      <c r="H5" s="31"/>
      <c r="I5" s="140"/>
      <c r="J5" s="31"/>
      <c r="K5" s="33"/>
    </row>
    <row r="6">
      <c r="B6" s="30"/>
      <c r="C6" s="31"/>
      <c r="D6" s="42" t="s">
        <v>19</v>
      </c>
      <c r="E6" s="31"/>
      <c r="F6" s="31"/>
      <c r="G6" s="31"/>
      <c r="H6" s="31"/>
      <c r="I6" s="140"/>
      <c r="J6" s="31"/>
      <c r="K6" s="33"/>
    </row>
    <row r="7" ht="16.5" customHeight="1">
      <c r="B7" s="30"/>
      <c r="C7" s="31"/>
      <c r="D7" s="31"/>
      <c r="E7" s="141" t="str">
        <f>'Rekapitulace stavby'!K6</f>
        <v>Domov Kopretina Černovice – oprava střechy nad severním křídlem</v>
      </c>
      <c r="F7" s="42"/>
      <c r="G7" s="42"/>
      <c r="H7" s="42"/>
      <c r="I7" s="140"/>
      <c r="J7" s="31"/>
      <c r="K7" s="33"/>
    </row>
    <row r="8">
      <c r="B8" s="30"/>
      <c r="C8" s="31"/>
      <c r="D8" s="42" t="s">
        <v>117</v>
      </c>
      <c r="E8" s="31"/>
      <c r="F8" s="31"/>
      <c r="G8" s="31"/>
      <c r="H8" s="31"/>
      <c r="I8" s="140"/>
      <c r="J8" s="31"/>
      <c r="K8" s="33"/>
    </row>
    <row r="9" s="1" customFormat="1" ht="16.5" customHeight="1">
      <c r="B9" s="48"/>
      <c r="C9" s="49"/>
      <c r="D9" s="49"/>
      <c r="E9" s="141" t="s">
        <v>208</v>
      </c>
      <c r="F9" s="49"/>
      <c r="G9" s="49"/>
      <c r="H9" s="49"/>
      <c r="I9" s="142"/>
      <c r="J9" s="49"/>
      <c r="K9" s="53"/>
    </row>
    <row r="10" s="1" customFormat="1">
      <c r="B10" s="48"/>
      <c r="C10" s="49"/>
      <c r="D10" s="42" t="s">
        <v>119</v>
      </c>
      <c r="E10" s="49"/>
      <c r="F10" s="49"/>
      <c r="G10" s="49"/>
      <c r="H10" s="49"/>
      <c r="I10" s="142"/>
      <c r="J10" s="49"/>
      <c r="K10" s="53"/>
    </row>
    <row r="11" s="1" customFormat="1" ht="36.96" customHeight="1">
      <c r="B11" s="48"/>
      <c r="C11" s="49"/>
      <c r="D11" s="49"/>
      <c r="E11" s="143" t="s">
        <v>209</v>
      </c>
      <c r="F11" s="49"/>
      <c r="G11" s="49"/>
      <c r="H11" s="49"/>
      <c r="I11" s="142"/>
      <c r="J11" s="49"/>
      <c r="K11" s="53"/>
    </row>
    <row r="12" s="1" customFormat="1">
      <c r="B12" s="48"/>
      <c r="C12" s="49"/>
      <c r="D12" s="49"/>
      <c r="E12" s="49"/>
      <c r="F12" s="49"/>
      <c r="G12" s="49"/>
      <c r="H12" s="49"/>
      <c r="I12" s="142"/>
      <c r="J12" s="49"/>
      <c r="K12" s="53"/>
    </row>
    <row r="13" s="1" customFormat="1" ht="14.4" customHeight="1">
      <c r="B13" s="48"/>
      <c r="C13" s="49"/>
      <c r="D13" s="42" t="s">
        <v>21</v>
      </c>
      <c r="E13" s="49"/>
      <c r="F13" s="37" t="s">
        <v>22</v>
      </c>
      <c r="G13" s="49"/>
      <c r="H13" s="49"/>
      <c r="I13" s="144" t="s">
        <v>23</v>
      </c>
      <c r="J13" s="37" t="s">
        <v>5</v>
      </c>
      <c r="K13" s="53"/>
    </row>
    <row r="14" s="1" customFormat="1" ht="14.4" customHeight="1">
      <c r="B14" s="48"/>
      <c r="C14" s="49"/>
      <c r="D14" s="42" t="s">
        <v>24</v>
      </c>
      <c r="E14" s="49"/>
      <c r="F14" s="37" t="s">
        <v>25</v>
      </c>
      <c r="G14" s="49"/>
      <c r="H14" s="49"/>
      <c r="I14" s="144" t="s">
        <v>26</v>
      </c>
      <c r="J14" s="145" t="str">
        <f>'Rekapitulace stavby'!AN8</f>
        <v>10. 5. 2018</v>
      </c>
      <c r="K14" s="53"/>
    </row>
    <row r="15" s="1" customFormat="1" ht="10.8" customHeight="1">
      <c r="B15" s="48"/>
      <c r="C15" s="49"/>
      <c r="D15" s="49"/>
      <c r="E15" s="49"/>
      <c r="F15" s="49"/>
      <c r="G15" s="49"/>
      <c r="H15" s="49"/>
      <c r="I15" s="142"/>
      <c r="J15" s="49"/>
      <c r="K15" s="53"/>
    </row>
    <row r="16" s="1" customFormat="1" ht="14.4" customHeight="1">
      <c r="B16" s="48"/>
      <c r="C16" s="49"/>
      <c r="D16" s="42" t="s">
        <v>28</v>
      </c>
      <c r="E16" s="49"/>
      <c r="F16" s="49"/>
      <c r="G16" s="49"/>
      <c r="H16" s="49"/>
      <c r="I16" s="144" t="s">
        <v>29</v>
      </c>
      <c r="J16" s="37" t="s">
        <v>30</v>
      </c>
      <c r="K16" s="53"/>
    </row>
    <row r="17" s="1" customFormat="1" ht="18" customHeight="1">
      <c r="B17" s="48"/>
      <c r="C17" s="49"/>
      <c r="D17" s="49"/>
      <c r="E17" s="37" t="s">
        <v>31</v>
      </c>
      <c r="F17" s="49"/>
      <c r="G17" s="49"/>
      <c r="H17" s="49"/>
      <c r="I17" s="144" t="s">
        <v>32</v>
      </c>
      <c r="J17" s="37" t="s">
        <v>33</v>
      </c>
      <c r="K17" s="53"/>
    </row>
    <row r="18" s="1" customFormat="1" ht="6.96" customHeight="1">
      <c r="B18" s="48"/>
      <c r="C18" s="49"/>
      <c r="D18" s="49"/>
      <c r="E18" s="49"/>
      <c r="F18" s="49"/>
      <c r="G18" s="49"/>
      <c r="H18" s="49"/>
      <c r="I18" s="142"/>
      <c r="J18" s="49"/>
      <c r="K18" s="53"/>
    </row>
    <row r="19" s="1" customFormat="1" ht="14.4" customHeight="1">
      <c r="B19" s="48"/>
      <c r="C19" s="49"/>
      <c r="D19" s="42" t="s">
        <v>34</v>
      </c>
      <c r="E19" s="49"/>
      <c r="F19" s="49"/>
      <c r="G19" s="49"/>
      <c r="H19" s="49"/>
      <c r="I19" s="144" t="s">
        <v>29</v>
      </c>
      <c r="J19" s="37" t="str">
        <f>IF('Rekapitulace stavby'!AN13="Vyplň údaj","",IF('Rekapitulace stavby'!AN13="","",'Rekapitulace stavby'!AN13))</f>
        <v/>
      </c>
      <c r="K19" s="53"/>
    </row>
    <row r="20" s="1" customFormat="1" ht="18" customHeight="1">
      <c r="B20" s="48"/>
      <c r="C20" s="49"/>
      <c r="D20" s="49"/>
      <c r="E20" s="37" t="str">
        <f>IF('Rekapitulace stavby'!E14="Vyplň údaj","",IF('Rekapitulace stavby'!E14="","",'Rekapitulace stavby'!E14))</f>
        <v/>
      </c>
      <c r="F20" s="49"/>
      <c r="G20" s="49"/>
      <c r="H20" s="49"/>
      <c r="I20" s="144" t="s">
        <v>32</v>
      </c>
      <c r="J20" s="37" t="str">
        <f>IF('Rekapitulace stavby'!AN14="Vyplň údaj","",IF('Rekapitulace stavby'!AN14="","",'Rekapitulace stavby'!AN14))</f>
        <v/>
      </c>
      <c r="K20" s="53"/>
    </row>
    <row r="21" s="1" customFormat="1" ht="6.96" customHeight="1">
      <c r="B21" s="48"/>
      <c r="C21" s="49"/>
      <c r="D21" s="49"/>
      <c r="E21" s="49"/>
      <c r="F21" s="49"/>
      <c r="G21" s="49"/>
      <c r="H21" s="49"/>
      <c r="I21" s="142"/>
      <c r="J21" s="49"/>
      <c r="K21" s="53"/>
    </row>
    <row r="22" s="1" customFormat="1" ht="14.4" customHeight="1">
      <c r="B22" s="48"/>
      <c r="C22" s="49"/>
      <c r="D22" s="42" t="s">
        <v>36</v>
      </c>
      <c r="E22" s="49"/>
      <c r="F22" s="49"/>
      <c r="G22" s="49"/>
      <c r="H22" s="49"/>
      <c r="I22" s="144" t="s">
        <v>29</v>
      </c>
      <c r="J22" s="37" t="s">
        <v>37</v>
      </c>
      <c r="K22" s="53"/>
    </row>
    <row r="23" s="1" customFormat="1" ht="18" customHeight="1">
      <c r="B23" s="48"/>
      <c r="C23" s="49"/>
      <c r="D23" s="49"/>
      <c r="E23" s="37" t="s">
        <v>38</v>
      </c>
      <c r="F23" s="49"/>
      <c r="G23" s="49"/>
      <c r="H23" s="49"/>
      <c r="I23" s="144" t="s">
        <v>32</v>
      </c>
      <c r="J23" s="37" t="s">
        <v>39</v>
      </c>
      <c r="K23" s="53"/>
    </row>
    <row r="24" s="1" customFormat="1" ht="6.96" customHeight="1">
      <c r="B24" s="48"/>
      <c r="C24" s="49"/>
      <c r="D24" s="49"/>
      <c r="E24" s="49"/>
      <c r="F24" s="49"/>
      <c r="G24" s="49"/>
      <c r="H24" s="49"/>
      <c r="I24" s="142"/>
      <c r="J24" s="49"/>
      <c r="K24" s="53"/>
    </row>
    <row r="25" s="1" customFormat="1" ht="14.4" customHeight="1">
      <c r="B25" s="48"/>
      <c r="C25" s="49"/>
      <c r="D25" s="42" t="s">
        <v>41</v>
      </c>
      <c r="E25" s="49"/>
      <c r="F25" s="49"/>
      <c r="G25" s="49"/>
      <c r="H25" s="49"/>
      <c r="I25" s="142"/>
      <c r="J25" s="49"/>
      <c r="K25" s="53"/>
    </row>
    <row r="26" s="7" customFormat="1" ht="270.75" customHeight="1">
      <c r="B26" s="146"/>
      <c r="C26" s="147"/>
      <c r="D26" s="147"/>
      <c r="E26" s="46" t="s">
        <v>210</v>
      </c>
      <c r="F26" s="46"/>
      <c r="G26" s="46"/>
      <c r="H26" s="46"/>
      <c r="I26" s="148"/>
      <c r="J26" s="147"/>
      <c r="K26" s="149"/>
    </row>
    <row r="27" s="1" customFormat="1" ht="6.96" customHeight="1">
      <c r="B27" s="48"/>
      <c r="C27" s="49"/>
      <c r="D27" s="49"/>
      <c r="E27" s="49"/>
      <c r="F27" s="49"/>
      <c r="G27" s="49"/>
      <c r="H27" s="49"/>
      <c r="I27" s="142"/>
      <c r="J27" s="49"/>
      <c r="K27" s="53"/>
    </row>
    <row r="28" s="1" customFormat="1" ht="6.96" customHeight="1">
      <c r="B28" s="48"/>
      <c r="C28" s="49"/>
      <c r="D28" s="84"/>
      <c r="E28" s="84"/>
      <c r="F28" s="84"/>
      <c r="G28" s="84"/>
      <c r="H28" s="84"/>
      <c r="I28" s="150"/>
      <c r="J28" s="84"/>
      <c r="K28" s="151"/>
    </row>
    <row r="29" s="1" customFormat="1" ht="25.44" customHeight="1">
      <c r="B29" s="48"/>
      <c r="C29" s="49"/>
      <c r="D29" s="152" t="s">
        <v>43</v>
      </c>
      <c r="E29" s="49"/>
      <c r="F29" s="49"/>
      <c r="G29" s="49"/>
      <c r="H29" s="49"/>
      <c r="I29" s="142"/>
      <c r="J29" s="153">
        <f>ROUND(J98,2)</f>
        <v>0</v>
      </c>
      <c r="K29" s="53"/>
    </row>
    <row r="30" s="1" customFormat="1" ht="6.96" customHeight="1">
      <c r="B30" s="48"/>
      <c r="C30" s="49"/>
      <c r="D30" s="84"/>
      <c r="E30" s="84"/>
      <c r="F30" s="84"/>
      <c r="G30" s="84"/>
      <c r="H30" s="84"/>
      <c r="I30" s="150"/>
      <c r="J30" s="84"/>
      <c r="K30" s="151"/>
    </row>
    <row r="31" s="1" customFormat="1" ht="14.4" customHeight="1">
      <c r="B31" s="48"/>
      <c r="C31" s="49"/>
      <c r="D31" s="49"/>
      <c r="E31" s="49"/>
      <c r="F31" s="54" t="s">
        <v>45</v>
      </c>
      <c r="G31" s="49"/>
      <c r="H31" s="49"/>
      <c r="I31" s="154" t="s">
        <v>44</v>
      </c>
      <c r="J31" s="54" t="s">
        <v>46</v>
      </c>
      <c r="K31" s="53"/>
    </row>
    <row r="32" s="1" customFormat="1" ht="14.4" customHeight="1">
      <c r="B32" s="48"/>
      <c r="C32" s="49"/>
      <c r="D32" s="57" t="s">
        <v>47</v>
      </c>
      <c r="E32" s="57" t="s">
        <v>48</v>
      </c>
      <c r="F32" s="155">
        <f>ROUND(SUM(BE98:BE602), 2)</f>
        <v>0</v>
      </c>
      <c r="G32" s="49"/>
      <c r="H32" s="49"/>
      <c r="I32" s="156">
        <v>0.20999999999999999</v>
      </c>
      <c r="J32" s="155">
        <f>ROUND(ROUND((SUM(BE98:BE602)), 2)*I32, 2)</f>
        <v>0</v>
      </c>
      <c r="K32" s="53"/>
    </row>
    <row r="33" s="1" customFormat="1" ht="14.4" customHeight="1">
      <c r="B33" s="48"/>
      <c r="C33" s="49"/>
      <c r="D33" s="49"/>
      <c r="E33" s="57" t="s">
        <v>49</v>
      </c>
      <c r="F33" s="155">
        <f>ROUND(SUM(BF98:BF602), 2)</f>
        <v>0</v>
      </c>
      <c r="G33" s="49"/>
      <c r="H33" s="49"/>
      <c r="I33" s="156">
        <v>0.14999999999999999</v>
      </c>
      <c r="J33" s="155">
        <f>ROUND(ROUND((SUM(BF98:BF602)), 2)*I33, 2)</f>
        <v>0</v>
      </c>
      <c r="K33" s="53"/>
    </row>
    <row r="34" hidden="1" s="1" customFormat="1" ht="14.4" customHeight="1">
      <c r="B34" s="48"/>
      <c r="C34" s="49"/>
      <c r="D34" s="49"/>
      <c r="E34" s="57" t="s">
        <v>50</v>
      </c>
      <c r="F34" s="155">
        <f>ROUND(SUM(BG98:BG602), 2)</f>
        <v>0</v>
      </c>
      <c r="G34" s="49"/>
      <c r="H34" s="49"/>
      <c r="I34" s="156">
        <v>0.20999999999999999</v>
      </c>
      <c r="J34" s="155">
        <v>0</v>
      </c>
      <c r="K34" s="53"/>
    </row>
    <row r="35" hidden="1" s="1" customFormat="1" ht="14.4" customHeight="1">
      <c r="B35" s="48"/>
      <c r="C35" s="49"/>
      <c r="D35" s="49"/>
      <c r="E35" s="57" t="s">
        <v>51</v>
      </c>
      <c r="F35" s="155">
        <f>ROUND(SUM(BH98:BH602), 2)</f>
        <v>0</v>
      </c>
      <c r="G35" s="49"/>
      <c r="H35" s="49"/>
      <c r="I35" s="156">
        <v>0.14999999999999999</v>
      </c>
      <c r="J35" s="155">
        <v>0</v>
      </c>
      <c r="K35" s="53"/>
    </row>
    <row r="36" hidden="1" s="1" customFormat="1" ht="14.4" customHeight="1">
      <c r="B36" s="48"/>
      <c r="C36" s="49"/>
      <c r="D36" s="49"/>
      <c r="E36" s="57" t="s">
        <v>52</v>
      </c>
      <c r="F36" s="155">
        <f>ROUND(SUM(BI98:BI602), 2)</f>
        <v>0</v>
      </c>
      <c r="G36" s="49"/>
      <c r="H36" s="49"/>
      <c r="I36" s="156">
        <v>0</v>
      </c>
      <c r="J36" s="155">
        <v>0</v>
      </c>
      <c r="K36" s="53"/>
    </row>
    <row r="37" s="1" customFormat="1" ht="6.96" customHeight="1">
      <c r="B37" s="48"/>
      <c r="C37" s="49"/>
      <c r="D37" s="49"/>
      <c r="E37" s="49"/>
      <c r="F37" s="49"/>
      <c r="G37" s="49"/>
      <c r="H37" s="49"/>
      <c r="I37" s="142"/>
      <c r="J37" s="49"/>
      <c r="K37" s="53"/>
    </row>
    <row r="38" s="1" customFormat="1" ht="25.44" customHeight="1">
      <c r="B38" s="48"/>
      <c r="C38" s="157"/>
      <c r="D38" s="158" t="s">
        <v>53</v>
      </c>
      <c r="E38" s="90"/>
      <c r="F38" s="90"/>
      <c r="G38" s="159" t="s">
        <v>54</v>
      </c>
      <c r="H38" s="160" t="s">
        <v>55</v>
      </c>
      <c r="I38" s="161"/>
      <c r="J38" s="162">
        <f>SUM(J29:J36)</f>
        <v>0</v>
      </c>
      <c r="K38" s="163"/>
    </row>
    <row r="39" s="1" customFormat="1" ht="14.4" customHeight="1">
      <c r="B39" s="69"/>
      <c r="C39" s="70"/>
      <c r="D39" s="70"/>
      <c r="E39" s="70"/>
      <c r="F39" s="70"/>
      <c r="G39" s="70"/>
      <c r="H39" s="70"/>
      <c r="I39" s="164"/>
      <c r="J39" s="70"/>
      <c r="K39" s="71"/>
    </row>
    <row r="43" s="1" customFormat="1" ht="6.96" customHeight="1">
      <c r="B43" s="72"/>
      <c r="C43" s="73"/>
      <c r="D43" s="73"/>
      <c r="E43" s="73"/>
      <c r="F43" s="73"/>
      <c r="G43" s="73"/>
      <c r="H43" s="73"/>
      <c r="I43" s="165"/>
      <c r="J43" s="73"/>
      <c r="K43" s="166"/>
    </row>
    <row r="44" s="1" customFormat="1" ht="36.96" customHeight="1">
      <c r="B44" s="48"/>
      <c r="C44" s="32" t="s">
        <v>122</v>
      </c>
      <c r="D44" s="49"/>
      <c r="E44" s="49"/>
      <c r="F44" s="49"/>
      <c r="G44" s="49"/>
      <c r="H44" s="49"/>
      <c r="I44" s="142"/>
      <c r="J44" s="49"/>
      <c r="K44" s="53"/>
    </row>
    <row r="45" s="1" customFormat="1" ht="6.96" customHeight="1">
      <c r="B45" s="48"/>
      <c r="C45" s="49"/>
      <c r="D45" s="49"/>
      <c r="E45" s="49"/>
      <c r="F45" s="49"/>
      <c r="G45" s="49"/>
      <c r="H45" s="49"/>
      <c r="I45" s="142"/>
      <c r="J45" s="49"/>
      <c r="K45" s="53"/>
    </row>
    <row r="46" s="1" customFormat="1" ht="14.4" customHeight="1">
      <c r="B46" s="48"/>
      <c r="C46" s="42" t="s">
        <v>19</v>
      </c>
      <c r="D46" s="49"/>
      <c r="E46" s="49"/>
      <c r="F46" s="49"/>
      <c r="G46" s="49"/>
      <c r="H46" s="49"/>
      <c r="I46" s="142"/>
      <c r="J46" s="49"/>
      <c r="K46" s="53"/>
    </row>
    <row r="47" s="1" customFormat="1" ht="16.5" customHeight="1">
      <c r="B47" s="48"/>
      <c r="C47" s="49"/>
      <c r="D47" s="49"/>
      <c r="E47" s="141" t="str">
        <f>E7</f>
        <v>Domov Kopretina Černovice – oprava střechy nad severním křídlem</v>
      </c>
      <c r="F47" s="42"/>
      <c r="G47" s="42"/>
      <c r="H47" s="42"/>
      <c r="I47" s="142"/>
      <c r="J47" s="49"/>
      <c r="K47" s="53"/>
    </row>
    <row r="48">
      <c r="B48" s="30"/>
      <c r="C48" s="42" t="s">
        <v>117</v>
      </c>
      <c r="D48" s="31"/>
      <c r="E48" s="31"/>
      <c r="F48" s="31"/>
      <c r="G48" s="31"/>
      <c r="H48" s="31"/>
      <c r="I48" s="140"/>
      <c r="J48" s="31"/>
      <c r="K48" s="33"/>
    </row>
    <row r="49" s="1" customFormat="1" ht="16.5" customHeight="1">
      <c r="B49" s="48"/>
      <c r="C49" s="49"/>
      <c r="D49" s="49"/>
      <c r="E49" s="141" t="s">
        <v>208</v>
      </c>
      <c r="F49" s="49"/>
      <c r="G49" s="49"/>
      <c r="H49" s="49"/>
      <c r="I49" s="142"/>
      <c r="J49" s="49"/>
      <c r="K49" s="53"/>
    </row>
    <row r="50" s="1" customFormat="1" ht="14.4" customHeight="1">
      <c r="B50" s="48"/>
      <c r="C50" s="42" t="s">
        <v>119</v>
      </c>
      <c r="D50" s="49"/>
      <c r="E50" s="49"/>
      <c r="F50" s="49"/>
      <c r="G50" s="49"/>
      <c r="H50" s="49"/>
      <c r="I50" s="142"/>
      <c r="J50" s="49"/>
      <c r="K50" s="53"/>
    </row>
    <row r="51" s="1" customFormat="1" ht="17.25" customHeight="1">
      <c r="B51" s="48"/>
      <c r="C51" s="49"/>
      <c r="D51" s="49"/>
      <c r="E51" s="143" t="str">
        <f>E11</f>
        <v>01-1 - Bourání</v>
      </c>
      <c r="F51" s="49"/>
      <c r="G51" s="49"/>
      <c r="H51" s="49"/>
      <c r="I51" s="142"/>
      <c r="J51" s="49"/>
      <c r="K51" s="53"/>
    </row>
    <row r="52" s="1" customFormat="1" ht="6.96" customHeight="1">
      <c r="B52" s="48"/>
      <c r="C52" s="49"/>
      <c r="D52" s="49"/>
      <c r="E52" s="49"/>
      <c r="F52" s="49"/>
      <c r="G52" s="49"/>
      <c r="H52" s="49"/>
      <c r="I52" s="142"/>
      <c r="J52" s="49"/>
      <c r="K52" s="53"/>
    </row>
    <row r="53" s="1" customFormat="1" ht="18" customHeight="1">
      <c r="B53" s="48"/>
      <c r="C53" s="42" t="s">
        <v>24</v>
      </c>
      <c r="D53" s="49"/>
      <c r="E53" s="49"/>
      <c r="F53" s="37" t="str">
        <f>F14</f>
        <v>Černovice, areál Domova Černovice</v>
      </c>
      <c r="G53" s="49"/>
      <c r="H53" s="49"/>
      <c r="I53" s="144" t="s">
        <v>26</v>
      </c>
      <c r="J53" s="145" t="str">
        <f>IF(J14="","",J14)</f>
        <v>10. 5. 2018</v>
      </c>
      <c r="K53" s="53"/>
    </row>
    <row r="54" s="1" customFormat="1" ht="6.96" customHeight="1">
      <c r="B54" s="48"/>
      <c r="C54" s="49"/>
      <c r="D54" s="49"/>
      <c r="E54" s="49"/>
      <c r="F54" s="49"/>
      <c r="G54" s="49"/>
      <c r="H54" s="49"/>
      <c r="I54" s="142"/>
      <c r="J54" s="49"/>
      <c r="K54" s="53"/>
    </row>
    <row r="55" s="1" customFormat="1">
      <c r="B55" s="48"/>
      <c r="C55" s="42" t="s">
        <v>28</v>
      </c>
      <c r="D55" s="49"/>
      <c r="E55" s="49"/>
      <c r="F55" s="37" t="str">
        <f>E17</f>
        <v>Kraj Vysočina</v>
      </c>
      <c r="G55" s="49"/>
      <c r="H55" s="49"/>
      <c r="I55" s="144" t="s">
        <v>36</v>
      </c>
      <c r="J55" s="46" t="str">
        <f>E23</f>
        <v>PROJEKT CENTRUM NOVA s.r.o.</v>
      </c>
      <c r="K55" s="53"/>
    </row>
    <row r="56" s="1" customFormat="1" ht="14.4" customHeight="1">
      <c r="B56" s="48"/>
      <c r="C56" s="42" t="s">
        <v>34</v>
      </c>
      <c r="D56" s="49"/>
      <c r="E56" s="49"/>
      <c r="F56" s="37" t="str">
        <f>IF(E20="","",E20)</f>
        <v/>
      </c>
      <c r="G56" s="49"/>
      <c r="H56" s="49"/>
      <c r="I56" s="142"/>
      <c r="J56" s="167"/>
      <c r="K56" s="53"/>
    </row>
    <row r="57" s="1" customFormat="1" ht="10.32" customHeight="1">
      <c r="B57" s="48"/>
      <c r="C57" s="49"/>
      <c r="D57" s="49"/>
      <c r="E57" s="49"/>
      <c r="F57" s="49"/>
      <c r="G57" s="49"/>
      <c r="H57" s="49"/>
      <c r="I57" s="142"/>
      <c r="J57" s="49"/>
      <c r="K57" s="53"/>
    </row>
    <row r="58" s="1" customFormat="1" ht="29.28" customHeight="1">
      <c r="B58" s="48"/>
      <c r="C58" s="168" t="s">
        <v>123</v>
      </c>
      <c r="D58" s="157"/>
      <c r="E58" s="157"/>
      <c r="F58" s="157"/>
      <c r="G58" s="157"/>
      <c r="H58" s="157"/>
      <c r="I58" s="169"/>
      <c r="J58" s="170" t="s">
        <v>124</v>
      </c>
      <c r="K58" s="171"/>
    </row>
    <row r="59" s="1" customFormat="1" ht="10.32" customHeight="1">
      <c r="B59" s="48"/>
      <c r="C59" s="49"/>
      <c r="D59" s="49"/>
      <c r="E59" s="49"/>
      <c r="F59" s="49"/>
      <c r="G59" s="49"/>
      <c r="H59" s="49"/>
      <c r="I59" s="142"/>
      <c r="J59" s="49"/>
      <c r="K59" s="53"/>
    </row>
    <row r="60" s="1" customFormat="1" ht="29.28" customHeight="1">
      <c r="B60" s="48"/>
      <c r="C60" s="172" t="s">
        <v>125</v>
      </c>
      <c r="D60" s="49"/>
      <c r="E60" s="49"/>
      <c r="F60" s="49"/>
      <c r="G60" s="49"/>
      <c r="H60" s="49"/>
      <c r="I60" s="142"/>
      <c r="J60" s="153">
        <f>J98</f>
        <v>0</v>
      </c>
      <c r="K60" s="53"/>
      <c r="AU60" s="26" t="s">
        <v>126</v>
      </c>
    </row>
    <row r="61" s="8" customFormat="1" ht="24.96" customHeight="1">
      <c r="B61" s="173"/>
      <c r="C61" s="174"/>
      <c r="D61" s="175" t="s">
        <v>211</v>
      </c>
      <c r="E61" s="176"/>
      <c r="F61" s="176"/>
      <c r="G61" s="176"/>
      <c r="H61" s="176"/>
      <c r="I61" s="177"/>
      <c r="J61" s="178">
        <f>J99</f>
        <v>0</v>
      </c>
      <c r="K61" s="179"/>
    </row>
    <row r="62" s="9" customFormat="1" ht="19.92" customHeight="1">
      <c r="B62" s="180"/>
      <c r="C62" s="181"/>
      <c r="D62" s="182" t="s">
        <v>212</v>
      </c>
      <c r="E62" s="183"/>
      <c r="F62" s="183"/>
      <c r="G62" s="183"/>
      <c r="H62" s="183"/>
      <c r="I62" s="184"/>
      <c r="J62" s="185">
        <f>J100</f>
        <v>0</v>
      </c>
      <c r="K62" s="186"/>
    </row>
    <row r="63" s="9" customFormat="1" ht="19.92" customHeight="1">
      <c r="B63" s="180"/>
      <c r="C63" s="181"/>
      <c r="D63" s="182" t="s">
        <v>213</v>
      </c>
      <c r="E63" s="183"/>
      <c r="F63" s="183"/>
      <c r="G63" s="183"/>
      <c r="H63" s="183"/>
      <c r="I63" s="184"/>
      <c r="J63" s="185">
        <f>J109</f>
        <v>0</v>
      </c>
      <c r="K63" s="186"/>
    </row>
    <row r="64" s="9" customFormat="1" ht="19.92" customHeight="1">
      <c r="B64" s="180"/>
      <c r="C64" s="181"/>
      <c r="D64" s="182" t="s">
        <v>214</v>
      </c>
      <c r="E64" s="183"/>
      <c r="F64" s="183"/>
      <c r="G64" s="183"/>
      <c r="H64" s="183"/>
      <c r="I64" s="184"/>
      <c r="J64" s="185">
        <f>J122</f>
        <v>0</v>
      </c>
      <c r="K64" s="186"/>
    </row>
    <row r="65" s="9" customFormat="1" ht="19.92" customHeight="1">
      <c r="B65" s="180"/>
      <c r="C65" s="181"/>
      <c r="D65" s="182" t="s">
        <v>215</v>
      </c>
      <c r="E65" s="183"/>
      <c r="F65" s="183"/>
      <c r="G65" s="183"/>
      <c r="H65" s="183"/>
      <c r="I65" s="184"/>
      <c r="J65" s="185">
        <f>J177</f>
        <v>0</v>
      </c>
      <c r="K65" s="186"/>
    </row>
    <row r="66" s="9" customFormat="1" ht="19.92" customHeight="1">
      <c r="B66" s="180"/>
      <c r="C66" s="181"/>
      <c r="D66" s="182" t="s">
        <v>216</v>
      </c>
      <c r="E66" s="183"/>
      <c r="F66" s="183"/>
      <c r="G66" s="183"/>
      <c r="H66" s="183"/>
      <c r="I66" s="184"/>
      <c r="J66" s="185">
        <f>J229</f>
        <v>0</v>
      </c>
      <c r="K66" s="186"/>
    </row>
    <row r="67" s="8" customFormat="1" ht="24.96" customHeight="1">
      <c r="B67" s="173"/>
      <c r="C67" s="174"/>
      <c r="D67" s="175" t="s">
        <v>217</v>
      </c>
      <c r="E67" s="176"/>
      <c r="F67" s="176"/>
      <c r="G67" s="176"/>
      <c r="H67" s="176"/>
      <c r="I67" s="177"/>
      <c r="J67" s="178">
        <f>J232</f>
        <v>0</v>
      </c>
      <c r="K67" s="179"/>
    </row>
    <row r="68" s="9" customFormat="1" ht="19.92" customHeight="1">
      <c r="B68" s="180"/>
      <c r="C68" s="181"/>
      <c r="D68" s="182" t="s">
        <v>218</v>
      </c>
      <c r="E68" s="183"/>
      <c r="F68" s="183"/>
      <c r="G68" s="183"/>
      <c r="H68" s="183"/>
      <c r="I68" s="184"/>
      <c r="J68" s="185">
        <f>J233</f>
        <v>0</v>
      </c>
      <c r="K68" s="186"/>
    </row>
    <row r="69" s="9" customFormat="1" ht="19.92" customHeight="1">
      <c r="B69" s="180"/>
      <c r="C69" s="181"/>
      <c r="D69" s="182" t="s">
        <v>219</v>
      </c>
      <c r="E69" s="183"/>
      <c r="F69" s="183"/>
      <c r="G69" s="183"/>
      <c r="H69" s="183"/>
      <c r="I69" s="184"/>
      <c r="J69" s="185">
        <f>J242</f>
        <v>0</v>
      </c>
      <c r="K69" s="186"/>
    </row>
    <row r="70" s="9" customFormat="1" ht="19.92" customHeight="1">
      <c r="B70" s="180"/>
      <c r="C70" s="181"/>
      <c r="D70" s="182" t="s">
        <v>220</v>
      </c>
      <c r="E70" s="183"/>
      <c r="F70" s="183"/>
      <c r="G70" s="183"/>
      <c r="H70" s="183"/>
      <c r="I70" s="184"/>
      <c r="J70" s="185">
        <f>J249</f>
        <v>0</v>
      </c>
      <c r="K70" s="186"/>
    </row>
    <row r="71" s="9" customFormat="1" ht="19.92" customHeight="1">
      <c r="B71" s="180"/>
      <c r="C71" s="181"/>
      <c r="D71" s="182" t="s">
        <v>221</v>
      </c>
      <c r="E71" s="183"/>
      <c r="F71" s="183"/>
      <c r="G71" s="183"/>
      <c r="H71" s="183"/>
      <c r="I71" s="184"/>
      <c r="J71" s="185">
        <f>J257</f>
        <v>0</v>
      </c>
      <c r="K71" s="186"/>
    </row>
    <row r="72" s="9" customFormat="1" ht="19.92" customHeight="1">
      <c r="B72" s="180"/>
      <c r="C72" s="181"/>
      <c r="D72" s="182" t="s">
        <v>222</v>
      </c>
      <c r="E72" s="183"/>
      <c r="F72" s="183"/>
      <c r="G72" s="183"/>
      <c r="H72" s="183"/>
      <c r="I72" s="184"/>
      <c r="J72" s="185">
        <f>J408</f>
        <v>0</v>
      </c>
      <c r="K72" s="186"/>
    </row>
    <row r="73" s="9" customFormat="1" ht="19.92" customHeight="1">
      <c r="B73" s="180"/>
      <c r="C73" s="181"/>
      <c r="D73" s="182" t="s">
        <v>223</v>
      </c>
      <c r="E73" s="183"/>
      <c r="F73" s="183"/>
      <c r="G73" s="183"/>
      <c r="H73" s="183"/>
      <c r="I73" s="184"/>
      <c r="J73" s="185">
        <f>J415</f>
        <v>0</v>
      </c>
      <c r="K73" s="186"/>
    </row>
    <row r="74" s="9" customFormat="1" ht="19.92" customHeight="1">
      <c r="B74" s="180"/>
      <c r="C74" s="181"/>
      <c r="D74" s="182" t="s">
        <v>224</v>
      </c>
      <c r="E74" s="183"/>
      <c r="F74" s="183"/>
      <c r="G74" s="183"/>
      <c r="H74" s="183"/>
      <c r="I74" s="184"/>
      <c r="J74" s="185">
        <f>J512</f>
        <v>0</v>
      </c>
      <c r="K74" s="186"/>
    </row>
    <row r="75" s="9" customFormat="1" ht="19.92" customHeight="1">
      <c r="B75" s="180"/>
      <c r="C75" s="181"/>
      <c r="D75" s="182" t="s">
        <v>225</v>
      </c>
      <c r="E75" s="183"/>
      <c r="F75" s="183"/>
      <c r="G75" s="183"/>
      <c r="H75" s="183"/>
      <c r="I75" s="184"/>
      <c r="J75" s="185">
        <f>J533</f>
        <v>0</v>
      </c>
      <c r="K75" s="186"/>
    </row>
    <row r="76" s="9" customFormat="1" ht="19.92" customHeight="1">
      <c r="B76" s="180"/>
      <c r="C76" s="181"/>
      <c r="D76" s="182" t="s">
        <v>226</v>
      </c>
      <c r="E76" s="183"/>
      <c r="F76" s="183"/>
      <c r="G76" s="183"/>
      <c r="H76" s="183"/>
      <c r="I76" s="184"/>
      <c r="J76" s="185">
        <f>J536</f>
        <v>0</v>
      </c>
      <c r="K76" s="186"/>
    </row>
    <row r="77" s="1" customFormat="1" ht="21.84" customHeight="1">
      <c r="B77" s="48"/>
      <c r="C77" s="49"/>
      <c r="D77" s="49"/>
      <c r="E77" s="49"/>
      <c r="F77" s="49"/>
      <c r="G77" s="49"/>
      <c r="H77" s="49"/>
      <c r="I77" s="142"/>
      <c r="J77" s="49"/>
      <c r="K77" s="53"/>
    </row>
    <row r="78" s="1" customFormat="1" ht="6.96" customHeight="1">
      <c r="B78" s="69"/>
      <c r="C78" s="70"/>
      <c r="D78" s="70"/>
      <c r="E78" s="70"/>
      <c r="F78" s="70"/>
      <c r="G78" s="70"/>
      <c r="H78" s="70"/>
      <c r="I78" s="164"/>
      <c r="J78" s="70"/>
      <c r="K78" s="71"/>
    </row>
    <row r="82" s="1" customFormat="1" ht="6.96" customHeight="1">
      <c r="B82" s="72"/>
      <c r="C82" s="73"/>
      <c r="D82" s="73"/>
      <c r="E82" s="73"/>
      <c r="F82" s="73"/>
      <c r="G82" s="73"/>
      <c r="H82" s="73"/>
      <c r="I82" s="165"/>
      <c r="J82" s="73"/>
      <c r="K82" s="73"/>
      <c r="L82" s="48"/>
    </row>
    <row r="83" s="1" customFormat="1" ht="36.96" customHeight="1">
      <c r="B83" s="48"/>
      <c r="C83" s="74" t="s">
        <v>129</v>
      </c>
      <c r="L83" s="48"/>
    </row>
    <row r="84" s="1" customFormat="1" ht="6.96" customHeight="1">
      <c r="B84" s="48"/>
      <c r="L84" s="48"/>
    </row>
    <row r="85" s="1" customFormat="1" ht="14.4" customHeight="1">
      <c r="B85" s="48"/>
      <c r="C85" s="76" t="s">
        <v>19</v>
      </c>
      <c r="L85" s="48"/>
    </row>
    <row r="86" s="1" customFormat="1" ht="16.5" customHeight="1">
      <c r="B86" s="48"/>
      <c r="E86" s="187" t="str">
        <f>E7</f>
        <v>Domov Kopretina Černovice – oprava střechy nad severním křídlem</v>
      </c>
      <c r="F86" s="76"/>
      <c r="G86" s="76"/>
      <c r="H86" s="76"/>
      <c r="L86" s="48"/>
    </row>
    <row r="87">
      <c r="B87" s="30"/>
      <c r="C87" s="76" t="s">
        <v>117</v>
      </c>
      <c r="L87" s="30"/>
    </row>
    <row r="88" s="1" customFormat="1" ht="16.5" customHeight="1">
      <c r="B88" s="48"/>
      <c r="E88" s="187" t="s">
        <v>208</v>
      </c>
      <c r="F88" s="1"/>
      <c r="G88" s="1"/>
      <c r="H88" s="1"/>
      <c r="L88" s="48"/>
    </row>
    <row r="89" s="1" customFormat="1" ht="14.4" customHeight="1">
      <c r="B89" s="48"/>
      <c r="C89" s="76" t="s">
        <v>119</v>
      </c>
      <c r="L89" s="48"/>
    </row>
    <row r="90" s="1" customFormat="1" ht="17.25" customHeight="1">
      <c r="B90" s="48"/>
      <c r="E90" s="79" t="str">
        <f>E11</f>
        <v>01-1 - Bourání</v>
      </c>
      <c r="F90" s="1"/>
      <c r="G90" s="1"/>
      <c r="H90" s="1"/>
      <c r="L90" s="48"/>
    </row>
    <row r="91" s="1" customFormat="1" ht="6.96" customHeight="1">
      <c r="B91" s="48"/>
      <c r="L91" s="48"/>
    </row>
    <row r="92" s="1" customFormat="1" ht="18" customHeight="1">
      <c r="B92" s="48"/>
      <c r="C92" s="76" t="s">
        <v>24</v>
      </c>
      <c r="F92" s="188" t="str">
        <f>F14</f>
        <v>Černovice, areál Domova Černovice</v>
      </c>
      <c r="I92" s="189" t="s">
        <v>26</v>
      </c>
      <c r="J92" s="81" t="str">
        <f>IF(J14="","",J14)</f>
        <v>10. 5. 2018</v>
      </c>
      <c r="L92" s="48"/>
    </row>
    <row r="93" s="1" customFormat="1" ht="6.96" customHeight="1">
      <c r="B93" s="48"/>
      <c r="L93" s="48"/>
    </row>
    <row r="94" s="1" customFormat="1">
      <c r="B94" s="48"/>
      <c r="C94" s="76" t="s">
        <v>28</v>
      </c>
      <c r="F94" s="188" t="str">
        <f>E17</f>
        <v>Kraj Vysočina</v>
      </c>
      <c r="I94" s="189" t="s">
        <v>36</v>
      </c>
      <c r="J94" s="188" t="str">
        <f>E23</f>
        <v>PROJEKT CENTRUM NOVA s.r.o.</v>
      </c>
      <c r="L94" s="48"/>
    </row>
    <row r="95" s="1" customFormat="1" ht="14.4" customHeight="1">
      <c r="B95" s="48"/>
      <c r="C95" s="76" t="s">
        <v>34</v>
      </c>
      <c r="F95" s="188" t="str">
        <f>IF(E20="","",E20)</f>
        <v/>
      </c>
      <c r="L95" s="48"/>
    </row>
    <row r="96" s="1" customFormat="1" ht="10.32" customHeight="1">
      <c r="B96" s="48"/>
      <c r="L96" s="48"/>
    </row>
    <row r="97" s="10" customFormat="1" ht="29.28" customHeight="1">
      <c r="B97" s="190"/>
      <c r="C97" s="191" t="s">
        <v>130</v>
      </c>
      <c r="D97" s="192" t="s">
        <v>62</v>
      </c>
      <c r="E97" s="192" t="s">
        <v>58</v>
      </c>
      <c r="F97" s="192" t="s">
        <v>131</v>
      </c>
      <c r="G97" s="192" t="s">
        <v>132</v>
      </c>
      <c r="H97" s="192" t="s">
        <v>133</v>
      </c>
      <c r="I97" s="193" t="s">
        <v>134</v>
      </c>
      <c r="J97" s="192" t="s">
        <v>124</v>
      </c>
      <c r="K97" s="194" t="s">
        <v>135</v>
      </c>
      <c r="L97" s="190"/>
      <c r="M97" s="94" t="s">
        <v>136</v>
      </c>
      <c r="N97" s="95" t="s">
        <v>47</v>
      </c>
      <c r="O97" s="95" t="s">
        <v>137</v>
      </c>
      <c r="P97" s="95" t="s">
        <v>138</v>
      </c>
      <c r="Q97" s="95" t="s">
        <v>139</v>
      </c>
      <c r="R97" s="95" t="s">
        <v>140</v>
      </c>
      <c r="S97" s="95" t="s">
        <v>141</v>
      </c>
      <c r="T97" s="96" t="s">
        <v>142</v>
      </c>
    </row>
    <row r="98" s="1" customFormat="1" ht="29.28" customHeight="1">
      <c r="B98" s="48"/>
      <c r="C98" s="98" t="s">
        <v>125</v>
      </c>
      <c r="J98" s="195">
        <f>BK98</f>
        <v>0</v>
      </c>
      <c r="L98" s="48"/>
      <c r="M98" s="97"/>
      <c r="N98" s="84"/>
      <c r="O98" s="84"/>
      <c r="P98" s="196">
        <f>P99+P232</f>
        <v>0</v>
      </c>
      <c r="Q98" s="84"/>
      <c r="R98" s="196">
        <f>R99+R232</f>
        <v>2.2312098299999996</v>
      </c>
      <c r="S98" s="84"/>
      <c r="T98" s="197">
        <f>T99+T232</f>
        <v>80.745844419999983</v>
      </c>
      <c r="AT98" s="26" t="s">
        <v>76</v>
      </c>
      <c r="AU98" s="26" t="s">
        <v>126</v>
      </c>
      <c r="BK98" s="198">
        <f>BK99+BK232</f>
        <v>0</v>
      </c>
    </row>
    <row r="99" s="11" customFormat="1" ht="37.44" customHeight="1">
      <c r="B99" s="199"/>
      <c r="D99" s="200" t="s">
        <v>76</v>
      </c>
      <c r="E99" s="201" t="s">
        <v>227</v>
      </c>
      <c r="F99" s="201" t="s">
        <v>228</v>
      </c>
      <c r="I99" s="202"/>
      <c r="J99" s="203">
        <f>BK99</f>
        <v>0</v>
      </c>
      <c r="L99" s="199"/>
      <c r="M99" s="204"/>
      <c r="N99" s="205"/>
      <c r="O99" s="205"/>
      <c r="P99" s="206">
        <f>P100+P109+P122+P177+P229</f>
        <v>0</v>
      </c>
      <c r="Q99" s="205"/>
      <c r="R99" s="206">
        <f>R100+R109+R122+R177+R229</f>
        <v>1.9706548599999998</v>
      </c>
      <c r="S99" s="205"/>
      <c r="T99" s="207">
        <f>T100+T109+T122+T177+T229</f>
        <v>33.253189999999996</v>
      </c>
      <c r="AR99" s="200" t="s">
        <v>84</v>
      </c>
      <c r="AT99" s="208" t="s">
        <v>76</v>
      </c>
      <c r="AU99" s="208" t="s">
        <v>77</v>
      </c>
      <c r="AY99" s="200" t="s">
        <v>146</v>
      </c>
      <c r="BK99" s="209">
        <f>BK100+BK109+BK122+BK177+BK229</f>
        <v>0</v>
      </c>
    </row>
    <row r="100" s="11" customFormat="1" ht="19.92" customHeight="1">
      <c r="B100" s="199"/>
      <c r="D100" s="200" t="s">
        <v>76</v>
      </c>
      <c r="E100" s="210" t="s">
        <v>159</v>
      </c>
      <c r="F100" s="210" t="s">
        <v>229</v>
      </c>
      <c r="I100" s="202"/>
      <c r="J100" s="211">
        <f>BK100</f>
        <v>0</v>
      </c>
      <c r="L100" s="199"/>
      <c r="M100" s="204"/>
      <c r="N100" s="205"/>
      <c r="O100" s="205"/>
      <c r="P100" s="206">
        <f>SUM(P101:P108)</f>
        <v>0</v>
      </c>
      <c r="Q100" s="205"/>
      <c r="R100" s="206">
        <f>SUM(R101:R108)</f>
        <v>0.88925500000000002</v>
      </c>
      <c r="S100" s="205"/>
      <c r="T100" s="207">
        <f>SUM(T101:T108)</f>
        <v>0</v>
      </c>
      <c r="AR100" s="200" t="s">
        <v>84</v>
      </c>
      <c r="AT100" s="208" t="s">
        <v>76</v>
      </c>
      <c r="AU100" s="208" t="s">
        <v>84</v>
      </c>
      <c r="AY100" s="200" t="s">
        <v>146</v>
      </c>
      <c r="BK100" s="209">
        <f>SUM(BK101:BK108)</f>
        <v>0</v>
      </c>
    </row>
    <row r="101" s="1" customFormat="1" ht="16.5" customHeight="1">
      <c r="B101" s="212"/>
      <c r="C101" s="213" t="s">
        <v>84</v>
      </c>
      <c r="D101" s="213" t="s">
        <v>148</v>
      </c>
      <c r="E101" s="214" t="s">
        <v>230</v>
      </c>
      <c r="F101" s="215" t="s">
        <v>231</v>
      </c>
      <c r="G101" s="216" t="s">
        <v>232</v>
      </c>
      <c r="H101" s="217">
        <v>73.25</v>
      </c>
      <c r="I101" s="218"/>
      <c r="J101" s="219">
        <f>ROUND(I101*H101,2)</f>
        <v>0</v>
      </c>
      <c r="K101" s="215" t="s">
        <v>233</v>
      </c>
      <c r="L101" s="48"/>
      <c r="M101" s="220" t="s">
        <v>5</v>
      </c>
      <c r="N101" s="221" t="s">
        <v>49</v>
      </c>
      <c r="O101" s="49"/>
      <c r="P101" s="222">
        <f>O101*H101</f>
        <v>0</v>
      </c>
      <c r="Q101" s="222">
        <v>0.01214</v>
      </c>
      <c r="R101" s="222">
        <f>Q101*H101</f>
        <v>0.88925500000000002</v>
      </c>
      <c r="S101" s="222">
        <v>0</v>
      </c>
      <c r="T101" s="223">
        <f>S101*H101</f>
        <v>0</v>
      </c>
      <c r="AR101" s="26" t="s">
        <v>145</v>
      </c>
      <c r="AT101" s="26" t="s">
        <v>148</v>
      </c>
      <c r="AU101" s="26" t="s">
        <v>89</v>
      </c>
      <c r="AY101" s="26" t="s">
        <v>146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26" t="s">
        <v>89</v>
      </c>
      <c r="BK101" s="224">
        <f>ROUND(I101*H101,2)</f>
        <v>0</v>
      </c>
      <c r="BL101" s="26" t="s">
        <v>145</v>
      </c>
      <c r="BM101" s="26" t="s">
        <v>234</v>
      </c>
    </row>
    <row r="102" s="1" customFormat="1">
      <c r="B102" s="48"/>
      <c r="D102" s="225" t="s">
        <v>153</v>
      </c>
      <c r="F102" s="226" t="s">
        <v>235</v>
      </c>
      <c r="I102" s="227"/>
      <c r="L102" s="48"/>
      <c r="M102" s="228"/>
      <c r="N102" s="49"/>
      <c r="O102" s="49"/>
      <c r="P102" s="49"/>
      <c r="Q102" s="49"/>
      <c r="R102" s="49"/>
      <c r="S102" s="49"/>
      <c r="T102" s="87"/>
      <c r="AT102" s="26" t="s">
        <v>153</v>
      </c>
      <c r="AU102" s="26" t="s">
        <v>89</v>
      </c>
    </row>
    <row r="103" s="12" customFormat="1">
      <c r="B103" s="232"/>
      <c r="D103" s="225" t="s">
        <v>236</v>
      </c>
      <c r="E103" s="233" t="s">
        <v>5</v>
      </c>
      <c r="F103" s="234" t="s">
        <v>237</v>
      </c>
      <c r="H103" s="233" t="s">
        <v>5</v>
      </c>
      <c r="I103" s="235"/>
      <c r="L103" s="232"/>
      <c r="M103" s="236"/>
      <c r="N103" s="237"/>
      <c r="O103" s="237"/>
      <c r="P103" s="237"/>
      <c r="Q103" s="237"/>
      <c r="R103" s="237"/>
      <c r="S103" s="237"/>
      <c r="T103" s="238"/>
      <c r="AT103" s="233" t="s">
        <v>236</v>
      </c>
      <c r="AU103" s="233" t="s">
        <v>89</v>
      </c>
      <c r="AV103" s="12" t="s">
        <v>84</v>
      </c>
      <c r="AW103" s="12" t="s">
        <v>40</v>
      </c>
      <c r="AX103" s="12" t="s">
        <v>77</v>
      </c>
      <c r="AY103" s="233" t="s">
        <v>146</v>
      </c>
    </row>
    <row r="104" s="12" customFormat="1">
      <c r="B104" s="232"/>
      <c r="D104" s="225" t="s">
        <v>236</v>
      </c>
      <c r="E104" s="233" t="s">
        <v>5</v>
      </c>
      <c r="F104" s="234" t="s">
        <v>238</v>
      </c>
      <c r="H104" s="233" t="s">
        <v>5</v>
      </c>
      <c r="I104" s="235"/>
      <c r="L104" s="232"/>
      <c r="M104" s="236"/>
      <c r="N104" s="237"/>
      <c r="O104" s="237"/>
      <c r="P104" s="237"/>
      <c r="Q104" s="237"/>
      <c r="R104" s="237"/>
      <c r="S104" s="237"/>
      <c r="T104" s="238"/>
      <c r="AT104" s="233" t="s">
        <v>236</v>
      </c>
      <c r="AU104" s="233" t="s">
        <v>89</v>
      </c>
      <c r="AV104" s="12" t="s">
        <v>84</v>
      </c>
      <c r="AW104" s="12" t="s">
        <v>40</v>
      </c>
      <c r="AX104" s="12" t="s">
        <v>77</v>
      </c>
      <c r="AY104" s="233" t="s">
        <v>146</v>
      </c>
    </row>
    <row r="105" s="13" customFormat="1">
      <c r="B105" s="239"/>
      <c r="D105" s="225" t="s">
        <v>236</v>
      </c>
      <c r="E105" s="240" t="s">
        <v>5</v>
      </c>
      <c r="F105" s="241" t="s">
        <v>239</v>
      </c>
      <c r="H105" s="242">
        <v>25.600000000000001</v>
      </c>
      <c r="I105" s="243"/>
      <c r="L105" s="239"/>
      <c r="M105" s="244"/>
      <c r="N105" s="245"/>
      <c r="O105" s="245"/>
      <c r="P105" s="245"/>
      <c r="Q105" s="245"/>
      <c r="R105" s="245"/>
      <c r="S105" s="245"/>
      <c r="T105" s="246"/>
      <c r="AT105" s="240" t="s">
        <v>236</v>
      </c>
      <c r="AU105" s="240" t="s">
        <v>89</v>
      </c>
      <c r="AV105" s="13" t="s">
        <v>89</v>
      </c>
      <c r="AW105" s="13" t="s">
        <v>40</v>
      </c>
      <c r="AX105" s="13" t="s">
        <v>77</v>
      </c>
      <c r="AY105" s="240" t="s">
        <v>146</v>
      </c>
    </row>
    <row r="106" s="13" customFormat="1">
      <c r="B106" s="239"/>
      <c r="D106" s="225" t="s">
        <v>236</v>
      </c>
      <c r="E106" s="240" t="s">
        <v>5</v>
      </c>
      <c r="F106" s="241" t="s">
        <v>240</v>
      </c>
      <c r="H106" s="242">
        <v>33.399999999999999</v>
      </c>
      <c r="I106" s="243"/>
      <c r="L106" s="239"/>
      <c r="M106" s="244"/>
      <c r="N106" s="245"/>
      <c r="O106" s="245"/>
      <c r="P106" s="245"/>
      <c r="Q106" s="245"/>
      <c r="R106" s="245"/>
      <c r="S106" s="245"/>
      <c r="T106" s="246"/>
      <c r="AT106" s="240" t="s">
        <v>236</v>
      </c>
      <c r="AU106" s="240" t="s">
        <v>89</v>
      </c>
      <c r="AV106" s="13" t="s">
        <v>89</v>
      </c>
      <c r="AW106" s="13" t="s">
        <v>40</v>
      </c>
      <c r="AX106" s="13" t="s">
        <v>77</v>
      </c>
      <c r="AY106" s="240" t="s">
        <v>146</v>
      </c>
    </row>
    <row r="107" s="13" customFormat="1">
      <c r="B107" s="239"/>
      <c r="D107" s="225" t="s">
        <v>236</v>
      </c>
      <c r="E107" s="240" t="s">
        <v>5</v>
      </c>
      <c r="F107" s="241" t="s">
        <v>241</v>
      </c>
      <c r="H107" s="242">
        <v>14.25</v>
      </c>
      <c r="I107" s="243"/>
      <c r="L107" s="239"/>
      <c r="M107" s="244"/>
      <c r="N107" s="245"/>
      <c r="O107" s="245"/>
      <c r="P107" s="245"/>
      <c r="Q107" s="245"/>
      <c r="R107" s="245"/>
      <c r="S107" s="245"/>
      <c r="T107" s="246"/>
      <c r="AT107" s="240" t="s">
        <v>236</v>
      </c>
      <c r="AU107" s="240" t="s">
        <v>89</v>
      </c>
      <c r="AV107" s="13" t="s">
        <v>89</v>
      </c>
      <c r="AW107" s="13" t="s">
        <v>40</v>
      </c>
      <c r="AX107" s="13" t="s">
        <v>77</v>
      </c>
      <c r="AY107" s="240" t="s">
        <v>146</v>
      </c>
    </row>
    <row r="108" s="14" customFormat="1">
      <c r="B108" s="247"/>
      <c r="D108" s="225" t="s">
        <v>236</v>
      </c>
      <c r="E108" s="248" t="s">
        <v>5</v>
      </c>
      <c r="F108" s="249" t="s">
        <v>242</v>
      </c>
      <c r="H108" s="250">
        <v>73.25</v>
      </c>
      <c r="I108" s="251"/>
      <c r="L108" s="247"/>
      <c r="M108" s="252"/>
      <c r="N108" s="253"/>
      <c r="O108" s="253"/>
      <c r="P108" s="253"/>
      <c r="Q108" s="253"/>
      <c r="R108" s="253"/>
      <c r="S108" s="253"/>
      <c r="T108" s="254"/>
      <c r="AT108" s="248" t="s">
        <v>236</v>
      </c>
      <c r="AU108" s="248" t="s">
        <v>89</v>
      </c>
      <c r="AV108" s="14" t="s">
        <v>145</v>
      </c>
      <c r="AW108" s="14" t="s">
        <v>40</v>
      </c>
      <c r="AX108" s="14" t="s">
        <v>84</v>
      </c>
      <c r="AY108" s="248" t="s">
        <v>146</v>
      </c>
    </row>
    <row r="109" s="11" customFormat="1" ht="29.88" customHeight="1">
      <c r="B109" s="199"/>
      <c r="D109" s="200" t="s">
        <v>76</v>
      </c>
      <c r="E109" s="210" t="s">
        <v>173</v>
      </c>
      <c r="F109" s="210" t="s">
        <v>243</v>
      </c>
      <c r="I109" s="202"/>
      <c r="J109" s="211">
        <f>BK109</f>
        <v>0</v>
      </c>
      <c r="L109" s="199"/>
      <c r="M109" s="204"/>
      <c r="N109" s="205"/>
      <c r="O109" s="205"/>
      <c r="P109" s="206">
        <f>SUM(P110:P121)</f>
        <v>0</v>
      </c>
      <c r="Q109" s="205"/>
      <c r="R109" s="206">
        <f>SUM(R110:R121)</f>
        <v>1.0755287999999998</v>
      </c>
      <c r="S109" s="205"/>
      <c r="T109" s="207">
        <f>SUM(T110:T121)</f>
        <v>1.1151899999999999</v>
      </c>
      <c r="AR109" s="200" t="s">
        <v>84</v>
      </c>
      <c r="AT109" s="208" t="s">
        <v>76</v>
      </c>
      <c r="AU109" s="208" t="s">
        <v>84</v>
      </c>
      <c r="AY109" s="200" t="s">
        <v>146</v>
      </c>
      <c r="BK109" s="209">
        <f>SUM(BK110:BK121)</f>
        <v>0</v>
      </c>
    </row>
    <row r="110" s="1" customFormat="1" ht="16.5" customHeight="1">
      <c r="B110" s="212"/>
      <c r="C110" s="213" t="s">
        <v>89</v>
      </c>
      <c r="D110" s="213" t="s">
        <v>148</v>
      </c>
      <c r="E110" s="214" t="s">
        <v>244</v>
      </c>
      <c r="F110" s="215" t="s">
        <v>245</v>
      </c>
      <c r="G110" s="216" t="s">
        <v>232</v>
      </c>
      <c r="H110" s="217">
        <v>23.039999999999999</v>
      </c>
      <c r="I110" s="218"/>
      <c r="J110" s="219">
        <f>ROUND(I110*H110,2)</f>
        <v>0</v>
      </c>
      <c r="K110" s="215" t="s">
        <v>233</v>
      </c>
      <c r="L110" s="48"/>
      <c r="M110" s="220" t="s">
        <v>5</v>
      </c>
      <c r="N110" s="221" t="s">
        <v>49</v>
      </c>
      <c r="O110" s="49"/>
      <c r="P110" s="222">
        <f>O110*H110</f>
        <v>0</v>
      </c>
      <c r="Q110" s="222">
        <v>0.026870000000000002</v>
      </c>
      <c r="R110" s="222">
        <f>Q110*H110</f>
        <v>0.61908479999999999</v>
      </c>
      <c r="S110" s="222">
        <v>0.025999999999999999</v>
      </c>
      <c r="T110" s="223">
        <f>S110*H110</f>
        <v>0.59903999999999991</v>
      </c>
      <c r="AR110" s="26" t="s">
        <v>145</v>
      </c>
      <c r="AT110" s="26" t="s">
        <v>148</v>
      </c>
      <c r="AU110" s="26" t="s">
        <v>89</v>
      </c>
      <c r="AY110" s="26" t="s">
        <v>146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26" t="s">
        <v>89</v>
      </c>
      <c r="BK110" s="224">
        <f>ROUND(I110*H110,2)</f>
        <v>0</v>
      </c>
      <c r="BL110" s="26" t="s">
        <v>145</v>
      </c>
      <c r="BM110" s="26" t="s">
        <v>246</v>
      </c>
    </row>
    <row r="111" s="1" customFormat="1">
      <c r="B111" s="48"/>
      <c r="D111" s="225" t="s">
        <v>153</v>
      </c>
      <c r="F111" s="226" t="s">
        <v>247</v>
      </c>
      <c r="I111" s="227"/>
      <c r="L111" s="48"/>
      <c r="M111" s="228"/>
      <c r="N111" s="49"/>
      <c r="O111" s="49"/>
      <c r="P111" s="49"/>
      <c r="Q111" s="49"/>
      <c r="R111" s="49"/>
      <c r="S111" s="49"/>
      <c r="T111" s="87"/>
      <c r="AT111" s="26" t="s">
        <v>153</v>
      </c>
      <c r="AU111" s="26" t="s">
        <v>89</v>
      </c>
    </row>
    <row r="112" s="12" customFormat="1">
      <c r="B112" s="232"/>
      <c r="D112" s="225" t="s">
        <v>236</v>
      </c>
      <c r="E112" s="233" t="s">
        <v>5</v>
      </c>
      <c r="F112" s="234" t="s">
        <v>248</v>
      </c>
      <c r="H112" s="233" t="s">
        <v>5</v>
      </c>
      <c r="I112" s="235"/>
      <c r="L112" s="232"/>
      <c r="M112" s="236"/>
      <c r="N112" s="237"/>
      <c r="O112" s="237"/>
      <c r="P112" s="237"/>
      <c r="Q112" s="237"/>
      <c r="R112" s="237"/>
      <c r="S112" s="237"/>
      <c r="T112" s="238"/>
      <c r="AT112" s="233" t="s">
        <v>236</v>
      </c>
      <c r="AU112" s="233" t="s">
        <v>89</v>
      </c>
      <c r="AV112" s="12" t="s">
        <v>84</v>
      </c>
      <c r="AW112" s="12" t="s">
        <v>40</v>
      </c>
      <c r="AX112" s="12" t="s">
        <v>77</v>
      </c>
      <c r="AY112" s="233" t="s">
        <v>146</v>
      </c>
    </row>
    <row r="113" s="13" customFormat="1">
      <c r="B113" s="239"/>
      <c r="D113" s="225" t="s">
        <v>236</v>
      </c>
      <c r="E113" s="240" t="s">
        <v>5</v>
      </c>
      <c r="F113" s="241" t="s">
        <v>249</v>
      </c>
      <c r="H113" s="242">
        <v>23.039999999999999</v>
      </c>
      <c r="I113" s="243"/>
      <c r="L113" s="239"/>
      <c r="M113" s="244"/>
      <c r="N113" s="245"/>
      <c r="O113" s="245"/>
      <c r="P113" s="245"/>
      <c r="Q113" s="245"/>
      <c r="R113" s="245"/>
      <c r="S113" s="245"/>
      <c r="T113" s="246"/>
      <c r="AT113" s="240" t="s">
        <v>236</v>
      </c>
      <c r="AU113" s="240" t="s">
        <v>89</v>
      </c>
      <c r="AV113" s="13" t="s">
        <v>89</v>
      </c>
      <c r="AW113" s="13" t="s">
        <v>40</v>
      </c>
      <c r="AX113" s="13" t="s">
        <v>77</v>
      </c>
      <c r="AY113" s="240" t="s">
        <v>146</v>
      </c>
    </row>
    <row r="114" s="14" customFormat="1">
      <c r="B114" s="247"/>
      <c r="D114" s="225" t="s">
        <v>236</v>
      </c>
      <c r="E114" s="248" t="s">
        <v>5</v>
      </c>
      <c r="F114" s="249" t="s">
        <v>242</v>
      </c>
      <c r="H114" s="250">
        <v>23.039999999999999</v>
      </c>
      <c r="I114" s="251"/>
      <c r="L114" s="247"/>
      <c r="M114" s="252"/>
      <c r="N114" s="253"/>
      <c r="O114" s="253"/>
      <c r="P114" s="253"/>
      <c r="Q114" s="253"/>
      <c r="R114" s="253"/>
      <c r="S114" s="253"/>
      <c r="T114" s="254"/>
      <c r="AT114" s="248" t="s">
        <v>236</v>
      </c>
      <c r="AU114" s="248" t="s">
        <v>89</v>
      </c>
      <c r="AV114" s="14" t="s">
        <v>145</v>
      </c>
      <c r="AW114" s="14" t="s">
        <v>40</v>
      </c>
      <c r="AX114" s="14" t="s">
        <v>84</v>
      </c>
      <c r="AY114" s="248" t="s">
        <v>146</v>
      </c>
    </row>
    <row r="115" s="1" customFormat="1" ht="25.5" customHeight="1">
      <c r="B115" s="212"/>
      <c r="C115" s="213" t="s">
        <v>159</v>
      </c>
      <c r="D115" s="213" t="s">
        <v>148</v>
      </c>
      <c r="E115" s="214" t="s">
        <v>250</v>
      </c>
      <c r="F115" s="215" t="s">
        <v>251</v>
      </c>
      <c r="G115" s="216" t="s">
        <v>232</v>
      </c>
      <c r="H115" s="217">
        <v>13.949999999999999</v>
      </c>
      <c r="I115" s="218"/>
      <c r="J115" s="219">
        <f>ROUND(I115*H115,2)</f>
        <v>0</v>
      </c>
      <c r="K115" s="215" t="s">
        <v>233</v>
      </c>
      <c r="L115" s="48"/>
      <c r="M115" s="220" t="s">
        <v>5</v>
      </c>
      <c r="N115" s="221" t="s">
        <v>49</v>
      </c>
      <c r="O115" s="49"/>
      <c r="P115" s="222">
        <f>O115*H115</f>
        <v>0</v>
      </c>
      <c r="Q115" s="222">
        <v>0.032719999999999999</v>
      </c>
      <c r="R115" s="222">
        <f>Q115*H115</f>
        <v>0.45644399999999996</v>
      </c>
      <c r="S115" s="222">
        <v>0.036999999999999998</v>
      </c>
      <c r="T115" s="223">
        <f>S115*H115</f>
        <v>0.51615</v>
      </c>
      <c r="AR115" s="26" t="s">
        <v>145</v>
      </c>
      <c r="AT115" s="26" t="s">
        <v>148</v>
      </c>
      <c r="AU115" s="26" t="s">
        <v>89</v>
      </c>
      <c r="AY115" s="26" t="s">
        <v>146</v>
      </c>
      <c r="BE115" s="224">
        <f>IF(N115="základní",J115,0)</f>
        <v>0</v>
      </c>
      <c r="BF115" s="224">
        <f>IF(N115="snížená",J115,0)</f>
        <v>0</v>
      </c>
      <c r="BG115" s="224">
        <f>IF(N115="zákl. přenesená",J115,0)</f>
        <v>0</v>
      </c>
      <c r="BH115" s="224">
        <f>IF(N115="sníž. přenesená",J115,0)</f>
        <v>0</v>
      </c>
      <c r="BI115" s="224">
        <f>IF(N115="nulová",J115,0)</f>
        <v>0</v>
      </c>
      <c r="BJ115" s="26" t="s">
        <v>89</v>
      </c>
      <c r="BK115" s="224">
        <f>ROUND(I115*H115,2)</f>
        <v>0</v>
      </c>
      <c r="BL115" s="26" t="s">
        <v>145</v>
      </c>
      <c r="BM115" s="26" t="s">
        <v>252</v>
      </c>
    </row>
    <row r="116" s="1" customFormat="1">
      <c r="B116" s="48"/>
      <c r="D116" s="225" t="s">
        <v>153</v>
      </c>
      <c r="F116" s="226" t="s">
        <v>253</v>
      </c>
      <c r="I116" s="227"/>
      <c r="L116" s="48"/>
      <c r="M116" s="228"/>
      <c r="N116" s="49"/>
      <c r="O116" s="49"/>
      <c r="P116" s="49"/>
      <c r="Q116" s="49"/>
      <c r="R116" s="49"/>
      <c r="S116" s="49"/>
      <c r="T116" s="87"/>
      <c r="AT116" s="26" t="s">
        <v>153</v>
      </c>
      <c r="AU116" s="26" t="s">
        <v>89</v>
      </c>
    </row>
    <row r="117" s="12" customFormat="1">
      <c r="B117" s="232"/>
      <c r="D117" s="225" t="s">
        <v>236</v>
      </c>
      <c r="E117" s="233" t="s">
        <v>5</v>
      </c>
      <c r="F117" s="234" t="s">
        <v>248</v>
      </c>
      <c r="H117" s="233" t="s">
        <v>5</v>
      </c>
      <c r="I117" s="235"/>
      <c r="L117" s="232"/>
      <c r="M117" s="236"/>
      <c r="N117" s="237"/>
      <c r="O117" s="237"/>
      <c r="P117" s="237"/>
      <c r="Q117" s="237"/>
      <c r="R117" s="237"/>
      <c r="S117" s="237"/>
      <c r="T117" s="238"/>
      <c r="AT117" s="233" t="s">
        <v>236</v>
      </c>
      <c r="AU117" s="233" t="s">
        <v>89</v>
      </c>
      <c r="AV117" s="12" t="s">
        <v>84</v>
      </c>
      <c r="AW117" s="12" t="s">
        <v>40</v>
      </c>
      <c r="AX117" s="12" t="s">
        <v>77</v>
      </c>
      <c r="AY117" s="233" t="s">
        <v>146</v>
      </c>
    </row>
    <row r="118" s="12" customFormat="1">
      <c r="B118" s="232"/>
      <c r="D118" s="225" t="s">
        <v>236</v>
      </c>
      <c r="E118" s="233" t="s">
        <v>5</v>
      </c>
      <c r="F118" s="234" t="s">
        <v>254</v>
      </c>
      <c r="H118" s="233" t="s">
        <v>5</v>
      </c>
      <c r="I118" s="235"/>
      <c r="L118" s="232"/>
      <c r="M118" s="236"/>
      <c r="N118" s="237"/>
      <c r="O118" s="237"/>
      <c r="P118" s="237"/>
      <c r="Q118" s="237"/>
      <c r="R118" s="237"/>
      <c r="S118" s="237"/>
      <c r="T118" s="238"/>
      <c r="AT118" s="233" t="s">
        <v>236</v>
      </c>
      <c r="AU118" s="233" t="s">
        <v>89</v>
      </c>
      <c r="AV118" s="12" t="s">
        <v>84</v>
      </c>
      <c r="AW118" s="12" t="s">
        <v>40</v>
      </c>
      <c r="AX118" s="12" t="s">
        <v>77</v>
      </c>
      <c r="AY118" s="233" t="s">
        <v>146</v>
      </c>
    </row>
    <row r="119" s="13" customFormat="1">
      <c r="B119" s="239"/>
      <c r="D119" s="225" t="s">
        <v>236</v>
      </c>
      <c r="E119" s="240" t="s">
        <v>5</v>
      </c>
      <c r="F119" s="241" t="s">
        <v>255</v>
      </c>
      <c r="H119" s="242">
        <v>11.25</v>
      </c>
      <c r="I119" s="243"/>
      <c r="L119" s="239"/>
      <c r="M119" s="244"/>
      <c r="N119" s="245"/>
      <c r="O119" s="245"/>
      <c r="P119" s="245"/>
      <c r="Q119" s="245"/>
      <c r="R119" s="245"/>
      <c r="S119" s="245"/>
      <c r="T119" s="246"/>
      <c r="AT119" s="240" t="s">
        <v>236</v>
      </c>
      <c r="AU119" s="240" t="s">
        <v>89</v>
      </c>
      <c r="AV119" s="13" t="s">
        <v>89</v>
      </c>
      <c r="AW119" s="13" t="s">
        <v>40</v>
      </c>
      <c r="AX119" s="13" t="s">
        <v>77</v>
      </c>
      <c r="AY119" s="240" t="s">
        <v>146</v>
      </c>
    </row>
    <row r="120" s="13" customFormat="1">
      <c r="B120" s="239"/>
      <c r="D120" s="225" t="s">
        <v>236</v>
      </c>
      <c r="E120" s="240" t="s">
        <v>5</v>
      </c>
      <c r="F120" s="241" t="s">
        <v>256</v>
      </c>
      <c r="H120" s="242">
        <v>2.7000000000000002</v>
      </c>
      <c r="I120" s="243"/>
      <c r="L120" s="239"/>
      <c r="M120" s="244"/>
      <c r="N120" s="245"/>
      <c r="O120" s="245"/>
      <c r="P120" s="245"/>
      <c r="Q120" s="245"/>
      <c r="R120" s="245"/>
      <c r="S120" s="245"/>
      <c r="T120" s="246"/>
      <c r="AT120" s="240" t="s">
        <v>236</v>
      </c>
      <c r="AU120" s="240" t="s">
        <v>89</v>
      </c>
      <c r="AV120" s="13" t="s">
        <v>89</v>
      </c>
      <c r="AW120" s="13" t="s">
        <v>40</v>
      </c>
      <c r="AX120" s="13" t="s">
        <v>77</v>
      </c>
      <c r="AY120" s="240" t="s">
        <v>146</v>
      </c>
    </row>
    <row r="121" s="14" customFormat="1">
      <c r="B121" s="247"/>
      <c r="D121" s="225" t="s">
        <v>236</v>
      </c>
      <c r="E121" s="248" t="s">
        <v>5</v>
      </c>
      <c r="F121" s="249" t="s">
        <v>242</v>
      </c>
      <c r="H121" s="250">
        <v>13.949999999999999</v>
      </c>
      <c r="I121" s="251"/>
      <c r="L121" s="247"/>
      <c r="M121" s="252"/>
      <c r="N121" s="253"/>
      <c r="O121" s="253"/>
      <c r="P121" s="253"/>
      <c r="Q121" s="253"/>
      <c r="R121" s="253"/>
      <c r="S121" s="253"/>
      <c r="T121" s="254"/>
      <c r="AT121" s="248" t="s">
        <v>236</v>
      </c>
      <c r="AU121" s="248" t="s">
        <v>89</v>
      </c>
      <c r="AV121" s="14" t="s">
        <v>145</v>
      </c>
      <c r="AW121" s="14" t="s">
        <v>40</v>
      </c>
      <c r="AX121" s="14" t="s">
        <v>84</v>
      </c>
      <c r="AY121" s="248" t="s">
        <v>146</v>
      </c>
    </row>
    <row r="122" s="11" customFormat="1" ht="29.88" customHeight="1">
      <c r="B122" s="199"/>
      <c r="D122" s="200" t="s">
        <v>76</v>
      </c>
      <c r="E122" s="210" t="s">
        <v>188</v>
      </c>
      <c r="F122" s="210" t="s">
        <v>257</v>
      </c>
      <c r="I122" s="202"/>
      <c r="J122" s="211">
        <f>BK122</f>
        <v>0</v>
      </c>
      <c r="L122" s="199"/>
      <c r="M122" s="204"/>
      <c r="N122" s="205"/>
      <c r="O122" s="205"/>
      <c r="P122" s="206">
        <f>SUM(P123:P176)</f>
        <v>0</v>
      </c>
      <c r="Q122" s="205"/>
      <c r="R122" s="206">
        <f>SUM(R123:R176)</f>
        <v>0.0058710599999999991</v>
      </c>
      <c r="S122" s="205"/>
      <c r="T122" s="207">
        <f>SUM(T123:T176)</f>
        <v>32.137999999999998</v>
      </c>
      <c r="AR122" s="200" t="s">
        <v>84</v>
      </c>
      <c r="AT122" s="208" t="s">
        <v>76</v>
      </c>
      <c r="AU122" s="208" t="s">
        <v>84</v>
      </c>
      <c r="AY122" s="200" t="s">
        <v>146</v>
      </c>
      <c r="BK122" s="209">
        <f>SUM(BK123:BK176)</f>
        <v>0</v>
      </c>
    </row>
    <row r="123" s="1" customFormat="1" ht="25.5" customHeight="1">
      <c r="B123" s="212"/>
      <c r="C123" s="213" t="s">
        <v>145</v>
      </c>
      <c r="D123" s="213" t="s">
        <v>148</v>
      </c>
      <c r="E123" s="214" t="s">
        <v>258</v>
      </c>
      <c r="F123" s="215" t="s">
        <v>259</v>
      </c>
      <c r="G123" s="216" t="s">
        <v>232</v>
      </c>
      <c r="H123" s="217">
        <v>562.5</v>
      </c>
      <c r="I123" s="218"/>
      <c r="J123" s="219">
        <f>ROUND(I123*H123,2)</f>
        <v>0</v>
      </c>
      <c r="K123" s="215" t="s">
        <v>233</v>
      </c>
      <c r="L123" s="48"/>
      <c r="M123" s="220" t="s">
        <v>5</v>
      </c>
      <c r="N123" s="221" t="s">
        <v>49</v>
      </c>
      <c r="O123" s="49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AR123" s="26" t="s">
        <v>145</v>
      </c>
      <c r="AT123" s="26" t="s">
        <v>148</v>
      </c>
      <c r="AU123" s="26" t="s">
        <v>89</v>
      </c>
      <c r="AY123" s="26" t="s">
        <v>146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26" t="s">
        <v>89</v>
      </c>
      <c r="BK123" s="224">
        <f>ROUND(I123*H123,2)</f>
        <v>0</v>
      </c>
      <c r="BL123" s="26" t="s">
        <v>145</v>
      </c>
      <c r="BM123" s="26" t="s">
        <v>260</v>
      </c>
    </row>
    <row r="124" s="1" customFormat="1">
      <c r="B124" s="48"/>
      <c r="D124" s="225" t="s">
        <v>153</v>
      </c>
      <c r="F124" s="226" t="s">
        <v>261</v>
      </c>
      <c r="I124" s="227"/>
      <c r="L124" s="48"/>
      <c r="M124" s="228"/>
      <c r="N124" s="49"/>
      <c r="O124" s="49"/>
      <c r="P124" s="49"/>
      <c r="Q124" s="49"/>
      <c r="R124" s="49"/>
      <c r="S124" s="49"/>
      <c r="T124" s="87"/>
      <c r="AT124" s="26" t="s">
        <v>153</v>
      </c>
      <c r="AU124" s="26" t="s">
        <v>89</v>
      </c>
    </row>
    <row r="125" s="12" customFormat="1">
      <c r="B125" s="232"/>
      <c r="D125" s="225" t="s">
        <v>236</v>
      </c>
      <c r="E125" s="233" t="s">
        <v>5</v>
      </c>
      <c r="F125" s="234" t="s">
        <v>262</v>
      </c>
      <c r="H125" s="233" t="s">
        <v>5</v>
      </c>
      <c r="I125" s="235"/>
      <c r="L125" s="232"/>
      <c r="M125" s="236"/>
      <c r="N125" s="237"/>
      <c r="O125" s="237"/>
      <c r="P125" s="237"/>
      <c r="Q125" s="237"/>
      <c r="R125" s="237"/>
      <c r="S125" s="237"/>
      <c r="T125" s="238"/>
      <c r="AT125" s="233" t="s">
        <v>236</v>
      </c>
      <c r="AU125" s="233" t="s">
        <v>89</v>
      </c>
      <c r="AV125" s="12" t="s">
        <v>84</v>
      </c>
      <c r="AW125" s="12" t="s">
        <v>40</v>
      </c>
      <c r="AX125" s="12" t="s">
        <v>77</v>
      </c>
      <c r="AY125" s="233" t="s">
        <v>146</v>
      </c>
    </row>
    <row r="126" s="12" customFormat="1">
      <c r="B126" s="232"/>
      <c r="D126" s="225" t="s">
        <v>236</v>
      </c>
      <c r="E126" s="233" t="s">
        <v>5</v>
      </c>
      <c r="F126" s="234" t="s">
        <v>263</v>
      </c>
      <c r="H126" s="233" t="s">
        <v>5</v>
      </c>
      <c r="I126" s="235"/>
      <c r="L126" s="232"/>
      <c r="M126" s="236"/>
      <c r="N126" s="237"/>
      <c r="O126" s="237"/>
      <c r="P126" s="237"/>
      <c r="Q126" s="237"/>
      <c r="R126" s="237"/>
      <c r="S126" s="237"/>
      <c r="T126" s="238"/>
      <c r="AT126" s="233" t="s">
        <v>236</v>
      </c>
      <c r="AU126" s="233" t="s">
        <v>89</v>
      </c>
      <c r="AV126" s="12" t="s">
        <v>84</v>
      </c>
      <c r="AW126" s="12" t="s">
        <v>40</v>
      </c>
      <c r="AX126" s="12" t="s">
        <v>77</v>
      </c>
      <c r="AY126" s="233" t="s">
        <v>146</v>
      </c>
    </row>
    <row r="127" s="13" customFormat="1">
      <c r="B127" s="239"/>
      <c r="D127" s="225" t="s">
        <v>236</v>
      </c>
      <c r="E127" s="240" t="s">
        <v>5</v>
      </c>
      <c r="F127" s="241" t="s">
        <v>264</v>
      </c>
      <c r="H127" s="242">
        <v>200.44999999999999</v>
      </c>
      <c r="I127" s="243"/>
      <c r="L127" s="239"/>
      <c r="M127" s="244"/>
      <c r="N127" s="245"/>
      <c r="O127" s="245"/>
      <c r="P127" s="245"/>
      <c r="Q127" s="245"/>
      <c r="R127" s="245"/>
      <c r="S127" s="245"/>
      <c r="T127" s="246"/>
      <c r="AT127" s="240" t="s">
        <v>236</v>
      </c>
      <c r="AU127" s="240" t="s">
        <v>89</v>
      </c>
      <c r="AV127" s="13" t="s">
        <v>89</v>
      </c>
      <c r="AW127" s="13" t="s">
        <v>40</v>
      </c>
      <c r="AX127" s="13" t="s">
        <v>77</v>
      </c>
      <c r="AY127" s="240" t="s">
        <v>146</v>
      </c>
    </row>
    <row r="128" s="12" customFormat="1">
      <c r="B128" s="232"/>
      <c r="D128" s="225" t="s">
        <v>236</v>
      </c>
      <c r="E128" s="233" t="s">
        <v>5</v>
      </c>
      <c r="F128" s="234" t="s">
        <v>265</v>
      </c>
      <c r="H128" s="233" t="s">
        <v>5</v>
      </c>
      <c r="I128" s="235"/>
      <c r="L128" s="232"/>
      <c r="M128" s="236"/>
      <c r="N128" s="237"/>
      <c r="O128" s="237"/>
      <c r="P128" s="237"/>
      <c r="Q128" s="237"/>
      <c r="R128" s="237"/>
      <c r="S128" s="237"/>
      <c r="T128" s="238"/>
      <c r="AT128" s="233" t="s">
        <v>236</v>
      </c>
      <c r="AU128" s="233" t="s">
        <v>89</v>
      </c>
      <c r="AV128" s="12" t="s">
        <v>84</v>
      </c>
      <c r="AW128" s="12" t="s">
        <v>40</v>
      </c>
      <c r="AX128" s="12" t="s">
        <v>77</v>
      </c>
      <c r="AY128" s="233" t="s">
        <v>146</v>
      </c>
    </row>
    <row r="129" s="13" customFormat="1">
      <c r="B129" s="239"/>
      <c r="D129" s="225" t="s">
        <v>236</v>
      </c>
      <c r="E129" s="240" t="s">
        <v>5</v>
      </c>
      <c r="F129" s="241" t="s">
        <v>266</v>
      </c>
      <c r="H129" s="242">
        <v>233.80000000000001</v>
      </c>
      <c r="I129" s="243"/>
      <c r="L129" s="239"/>
      <c r="M129" s="244"/>
      <c r="N129" s="245"/>
      <c r="O129" s="245"/>
      <c r="P129" s="245"/>
      <c r="Q129" s="245"/>
      <c r="R129" s="245"/>
      <c r="S129" s="245"/>
      <c r="T129" s="246"/>
      <c r="AT129" s="240" t="s">
        <v>236</v>
      </c>
      <c r="AU129" s="240" t="s">
        <v>89</v>
      </c>
      <c r="AV129" s="13" t="s">
        <v>89</v>
      </c>
      <c r="AW129" s="13" t="s">
        <v>40</v>
      </c>
      <c r="AX129" s="13" t="s">
        <v>77</v>
      </c>
      <c r="AY129" s="240" t="s">
        <v>146</v>
      </c>
    </row>
    <row r="130" s="12" customFormat="1">
      <c r="B130" s="232"/>
      <c r="D130" s="225" t="s">
        <v>236</v>
      </c>
      <c r="E130" s="233" t="s">
        <v>5</v>
      </c>
      <c r="F130" s="234" t="s">
        <v>267</v>
      </c>
      <c r="H130" s="233" t="s">
        <v>5</v>
      </c>
      <c r="I130" s="235"/>
      <c r="L130" s="232"/>
      <c r="M130" s="236"/>
      <c r="N130" s="237"/>
      <c r="O130" s="237"/>
      <c r="P130" s="237"/>
      <c r="Q130" s="237"/>
      <c r="R130" s="237"/>
      <c r="S130" s="237"/>
      <c r="T130" s="238"/>
      <c r="AT130" s="233" t="s">
        <v>236</v>
      </c>
      <c r="AU130" s="233" t="s">
        <v>89</v>
      </c>
      <c r="AV130" s="12" t="s">
        <v>84</v>
      </c>
      <c r="AW130" s="12" t="s">
        <v>40</v>
      </c>
      <c r="AX130" s="12" t="s">
        <v>77</v>
      </c>
      <c r="AY130" s="233" t="s">
        <v>146</v>
      </c>
    </row>
    <row r="131" s="13" customFormat="1">
      <c r="B131" s="239"/>
      <c r="D131" s="225" t="s">
        <v>236</v>
      </c>
      <c r="E131" s="240" t="s">
        <v>5</v>
      </c>
      <c r="F131" s="241" t="s">
        <v>268</v>
      </c>
      <c r="H131" s="242">
        <v>128.25</v>
      </c>
      <c r="I131" s="243"/>
      <c r="L131" s="239"/>
      <c r="M131" s="244"/>
      <c r="N131" s="245"/>
      <c r="O131" s="245"/>
      <c r="P131" s="245"/>
      <c r="Q131" s="245"/>
      <c r="R131" s="245"/>
      <c r="S131" s="245"/>
      <c r="T131" s="246"/>
      <c r="AT131" s="240" t="s">
        <v>236</v>
      </c>
      <c r="AU131" s="240" t="s">
        <v>89</v>
      </c>
      <c r="AV131" s="13" t="s">
        <v>89</v>
      </c>
      <c r="AW131" s="13" t="s">
        <v>40</v>
      </c>
      <c r="AX131" s="13" t="s">
        <v>77</v>
      </c>
      <c r="AY131" s="240" t="s">
        <v>146</v>
      </c>
    </row>
    <row r="132" s="14" customFormat="1">
      <c r="B132" s="247"/>
      <c r="D132" s="225" t="s">
        <v>236</v>
      </c>
      <c r="E132" s="248" t="s">
        <v>5</v>
      </c>
      <c r="F132" s="249" t="s">
        <v>242</v>
      </c>
      <c r="H132" s="250">
        <v>562.5</v>
      </c>
      <c r="I132" s="251"/>
      <c r="L132" s="247"/>
      <c r="M132" s="252"/>
      <c r="N132" s="253"/>
      <c r="O132" s="253"/>
      <c r="P132" s="253"/>
      <c r="Q132" s="253"/>
      <c r="R132" s="253"/>
      <c r="S132" s="253"/>
      <c r="T132" s="254"/>
      <c r="AT132" s="248" t="s">
        <v>236</v>
      </c>
      <c r="AU132" s="248" t="s">
        <v>89</v>
      </c>
      <c r="AV132" s="14" t="s">
        <v>145</v>
      </c>
      <c r="AW132" s="14" t="s">
        <v>40</v>
      </c>
      <c r="AX132" s="14" t="s">
        <v>84</v>
      </c>
      <c r="AY132" s="248" t="s">
        <v>146</v>
      </c>
    </row>
    <row r="133" s="1" customFormat="1" ht="25.5" customHeight="1">
      <c r="B133" s="212"/>
      <c r="C133" s="213" t="s">
        <v>168</v>
      </c>
      <c r="D133" s="213" t="s">
        <v>148</v>
      </c>
      <c r="E133" s="214" t="s">
        <v>269</v>
      </c>
      <c r="F133" s="215" t="s">
        <v>270</v>
      </c>
      <c r="G133" s="216" t="s">
        <v>232</v>
      </c>
      <c r="H133" s="217">
        <v>562.5</v>
      </c>
      <c r="I133" s="218"/>
      <c r="J133" s="219">
        <f>ROUND(I133*H133,2)</f>
        <v>0</v>
      </c>
      <c r="K133" s="215" t="s">
        <v>5</v>
      </c>
      <c r="L133" s="48"/>
      <c r="M133" s="220" t="s">
        <v>5</v>
      </c>
      <c r="N133" s="221" t="s">
        <v>49</v>
      </c>
      <c r="O133" s="49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3">
        <f>S133*H133</f>
        <v>0</v>
      </c>
      <c r="AR133" s="26" t="s">
        <v>145</v>
      </c>
      <c r="AT133" s="26" t="s">
        <v>148</v>
      </c>
      <c r="AU133" s="26" t="s">
        <v>89</v>
      </c>
      <c r="AY133" s="26" t="s">
        <v>146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26" t="s">
        <v>89</v>
      </c>
      <c r="BK133" s="224">
        <f>ROUND(I133*H133,2)</f>
        <v>0</v>
      </c>
      <c r="BL133" s="26" t="s">
        <v>145</v>
      </c>
      <c r="BM133" s="26" t="s">
        <v>271</v>
      </c>
    </row>
    <row r="134" s="1" customFormat="1">
      <c r="B134" s="48"/>
      <c r="D134" s="225" t="s">
        <v>153</v>
      </c>
      <c r="F134" s="226" t="s">
        <v>272</v>
      </c>
      <c r="I134" s="227"/>
      <c r="L134" s="48"/>
      <c r="M134" s="228"/>
      <c r="N134" s="49"/>
      <c r="O134" s="49"/>
      <c r="P134" s="49"/>
      <c r="Q134" s="49"/>
      <c r="R134" s="49"/>
      <c r="S134" s="49"/>
      <c r="T134" s="87"/>
      <c r="AT134" s="26" t="s">
        <v>153</v>
      </c>
      <c r="AU134" s="26" t="s">
        <v>89</v>
      </c>
    </row>
    <row r="135" s="1" customFormat="1" ht="16.5" customHeight="1">
      <c r="B135" s="212"/>
      <c r="C135" s="213" t="s">
        <v>173</v>
      </c>
      <c r="D135" s="213" t="s">
        <v>148</v>
      </c>
      <c r="E135" s="214" t="s">
        <v>273</v>
      </c>
      <c r="F135" s="215" t="s">
        <v>274</v>
      </c>
      <c r="G135" s="216" t="s">
        <v>232</v>
      </c>
      <c r="H135" s="217">
        <v>562.5</v>
      </c>
      <c r="I135" s="218"/>
      <c r="J135" s="219">
        <f>ROUND(I135*H135,2)</f>
        <v>0</v>
      </c>
      <c r="K135" s="215" t="s">
        <v>233</v>
      </c>
      <c r="L135" s="48"/>
      <c r="M135" s="220" t="s">
        <v>5</v>
      </c>
      <c r="N135" s="221" t="s">
        <v>49</v>
      </c>
      <c r="O135" s="49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AR135" s="26" t="s">
        <v>145</v>
      </c>
      <c r="AT135" s="26" t="s">
        <v>148</v>
      </c>
      <c r="AU135" s="26" t="s">
        <v>89</v>
      </c>
      <c r="AY135" s="26" t="s">
        <v>146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26" t="s">
        <v>89</v>
      </c>
      <c r="BK135" s="224">
        <f>ROUND(I135*H135,2)</f>
        <v>0</v>
      </c>
      <c r="BL135" s="26" t="s">
        <v>145</v>
      </c>
      <c r="BM135" s="26" t="s">
        <v>275</v>
      </c>
    </row>
    <row r="136" s="1" customFormat="1">
      <c r="B136" s="48"/>
      <c r="D136" s="225" t="s">
        <v>153</v>
      </c>
      <c r="F136" s="226" t="s">
        <v>276</v>
      </c>
      <c r="I136" s="227"/>
      <c r="L136" s="48"/>
      <c r="M136" s="228"/>
      <c r="N136" s="49"/>
      <c r="O136" s="49"/>
      <c r="P136" s="49"/>
      <c r="Q136" s="49"/>
      <c r="R136" s="49"/>
      <c r="S136" s="49"/>
      <c r="T136" s="87"/>
      <c r="AT136" s="26" t="s">
        <v>153</v>
      </c>
      <c r="AU136" s="26" t="s">
        <v>89</v>
      </c>
    </row>
    <row r="137" s="1" customFormat="1" ht="16.5" customHeight="1">
      <c r="B137" s="212"/>
      <c r="C137" s="213" t="s">
        <v>178</v>
      </c>
      <c r="D137" s="213" t="s">
        <v>148</v>
      </c>
      <c r="E137" s="214" t="s">
        <v>277</v>
      </c>
      <c r="F137" s="215" t="s">
        <v>278</v>
      </c>
      <c r="G137" s="216" t="s">
        <v>232</v>
      </c>
      <c r="H137" s="217">
        <v>562.5</v>
      </c>
      <c r="I137" s="218"/>
      <c r="J137" s="219">
        <f>ROUND(I137*H137,2)</f>
        <v>0</v>
      </c>
      <c r="K137" s="215" t="s">
        <v>5</v>
      </c>
      <c r="L137" s="48"/>
      <c r="M137" s="220" t="s">
        <v>5</v>
      </c>
      <c r="N137" s="221" t="s">
        <v>49</v>
      </c>
      <c r="O137" s="49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AR137" s="26" t="s">
        <v>145</v>
      </c>
      <c r="AT137" s="26" t="s">
        <v>148</v>
      </c>
      <c r="AU137" s="26" t="s">
        <v>89</v>
      </c>
      <c r="AY137" s="26" t="s">
        <v>146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26" t="s">
        <v>89</v>
      </c>
      <c r="BK137" s="224">
        <f>ROUND(I137*H137,2)</f>
        <v>0</v>
      </c>
      <c r="BL137" s="26" t="s">
        <v>145</v>
      </c>
      <c r="BM137" s="26" t="s">
        <v>279</v>
      </c>
    </row>
    <row r="138" s="1" customFormat="1">
      <c r="B138" s="48"/>
      <c r="D138" s="225" t="s">
        <v>153</v>
      </c>
      <c r="F138" s="226" t="s">
        <v>280</v>
      </c>
      <c r="I138" s="227"/>
      <c r="L138" s="48"/>
      <c r="M138" s="228"/>
      <c r="N138" s="49"/>
      <c r="O138" s="49"/>
      <c r="P138" s="49"/>
      <c r="Q138" s="49"/>
      <c r="R138" s="49"/>
      <c r="S138" s="49"/>
      <c r="T138" s="87"/>
      <c r="AT138" s="26" t="s">
        <v>153</v>
      </c>
      <c r="AU138" s="26" t="s">
        <v>89</v>
      </c>
    </row>
    <row r="139" s="1" customFormat="1" ht="25.5" customHeight="1">
      <c r="B139" s="212"/>
      <c r="C139" s="213" t="s">
        <v>183</v>
      </c>
      <c r="D139" s="213" t="s">
        <v>148</v>
      </c>
      <c r="E139" s="214" t="s">
        <v>281</v>
      </c>
      <c r="F139" s="215" t="s">
        <v>282</v>
      </c>
      <c r="G139" s="216" t="s">
        <v>232</v>
      </c>
      <c r="H139" s="217">
        <v>45.161999999999999</v>
      </c>
      <c r="I139" s="218"/>
      <c r="J139" s="219">
        <f>ROUND(I139*H139,2)</f>
        <v>0</v>
      </c>
      <c r="K139" s="215" t="s">
        <v>233</v>
      </c>
      <c r="L139" s="48"/>
      <c r="M139" s="220" t="s">
        <v>5</v>
      </c>
      <c r="N139" s="221" t="s">
        <v>49</v>
      </c>
      <c r="O139" s="49"/>
      <c r="P139" s="222">
        <f>O139*H139</f>
        <v>0</v>
      </c>
      <c r="Q139" s="222">
        <v>0.00012999999999999999</v>
      </c>
      <c r="R139" s="222">
        <f>Q139*H139</f>
        <v>0.0058710599999999991</v>
      </c>
      <c r="S139" s="222">
        <v>0</v>
      </c>
      <c r="T139" s="223">
        <f>S139*H139</f>
        <v>0</v>
      </c>
      <c r="AR139" s="26" t="s">
        <v>145</v>
      </c>
      <c r="AT139" s="26" t="s">
        <v>148</v>
      </c>
      <c r="AU139" s="26" t="s">
        <v>89</v>
      </c>
      <c r="AY139" s="26" t="s">
        <v>146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26" t="s">
        <v>89</v>
      </c>
      <c r="BK139" s="224">
        <f>ROUND(I139*H139,2)</f>
        <v>0</v>
      </c>
      <c r="BL139" s="26" t="s">
        <v>145</v>
      </c>
      <c r="BM139" s="26" t="s">
        <v>283</v>
      </c>
    </row>
    <row r="140" s="1" customFormat="1">
      <c r="B140" s="48"/>
      <c r="D140" s="225" t="s">
        <v>153</v>
      </c>
      <c r="F140" s="226" t="s">
        <v>284</v>
      </c>
      <c r="I140" s="227"/>
      <c r="L140" s="48"/>
      <c r="M140" s="228"/>
      <c r="N140" s="49"/>
      <c r="O140" s="49"/>
      <c r="P140" s="49"/>
      <c r="Q140" s="49"/>
      <c r="R140" s="49"/>
      <c r="S140" s="49"/>
      <c r="T140" s="87"/>
      <c r="AT140" s="26" t="s">
        <v>153</v>
      </c>
      <c r="AU140" s="26" t="s">
        <v>89</v>
      </c>
    </row>
    <row r="141" s="1" customFormat="1" ht="16.5" customHeight="1">
      <c r="B141" s="212"/>
      <c r="C141" s="213" t="s">
        <v>188</v>
      </c>
      <c r="D141" s="213" t="s">
        <v>148</v>
      </c>
      <c r="E141" s="214" t="s">
        <v>285</v>
      </c>
      <c r="F141" s="215" t="s">
        <v>286</v>
      </c>
      <c r="G141" s="216" t="s">
        <v>287</v>
      </c>
      <c r="H141" s="217">
        <v>4</v>
      </c>
      <c r="I141" s="218"/>
      <c r="J141" s="219">
        <f>ROUND(I141*H141,2)</f>
        <v>0</v>
      </c>
      <c r="K141" s="215" t="s">
        <v>233</v>
      </c>
      <c r="L141" s="48"/>
      <c r="M141" s="220" t="s">
        <v>5</v>
      </c>
      <c r="N141" s="221" t="s">
        <v>49</v>
      </c>
      <c r="O141" s="49"/>
      <c r="P141" s="222">
        <f>O141*H141</f>
        <v>0</v>
      </c>
      <c r="Q141" s="222">
        <v>0</v>
      </c>
      <c r="R141" s="222">
        <f>Q141*H141</f>
        <v>0</v>
      </c>
      <c r="S141" s="222">
        <v>0.048000000000000001</v>
      </c>
      <c r="T141" s="223">
        <f>S141*H141</f>
        <v>0.192</v>
      </c>
      <c r="AR141" s="26" t="s">
        <v>145</v>
      </c>
      <c r="AT141" s="26" t="s">
        <v>148</v>
      </c>
      <c r="AU141" s="26" t="s">
        <v>89</v>
      </c>
      <c r="AY141" s="26" t="s">
        <v>146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26" t="s">
        <v>89</v>
      </c>
      <c r="BK141" s="224">
        <f>ROUND(I141*H141,2)</f>
        <v>0</v>
      </c>
      <c r="BL141" s="26" t="s">
        <v>145</v>
      </c>
      <c r="BM141" s="26" t="s">
        <v>288</v>
      </c>
    </row>
    <row r="142" s="1" customFormat="1">
      <c r="B142" s="48"/>
      <c r="D142" s="225" t="s">
        <v>153</v>
      </c>
      <c r="F142" s="226" t="s">
        <v>289</v>
      </c>
      <c r="I142" s="227"/>
      <c r="L142" s="48"/>
      <c r="M142" s="228"/>
      <c r="N142" s="49"/>
      <c r="O142" s="49"/>
      <c r="P142" s="49"/>
      <c r="Q142" s="49"/>
      <c r="R142" s="49"/>
      <c r="S142" s="49"/>
      <c r="T142" s="87"/>
      <c r="AT142" s="26" t="s">
        <v>153</v>
      </c>
      <c r="AU142" s="26" t="s">
        <v>89</v>
      </c>
    </row>
    <row r="143" s="12" customFormat="1">
      <c r="B143" s="232"/>
      <c r="D143" s="225" t="s">
        <v>236</v>
      </c>
      <c r="E143" s="233" t="s">
        <v>5</v>
      </c>
      <c r="F143" s="234" t="s">
        <v>237</v>
      </c>
      <c r="H143" s="233" t="s">
        <v>5</v>
      </c>
      <c r="I143" s="235"/>
      <c r="L143" s="232"/>
      <c r="M143" s="236"/>
      <c r="N143" s="237"/>
      <c r="O143" s="237"/>
      <c r="P143" s="237"/>
      <c r="Q143" s="237"/>
      <c r="R143" s="237"/>
      <c r="S143" s="237"/>
      <c r="T143" s="238"/>
      <c r="AT143" s="233" t="s">
        <v>236</v>
      </c>
      <c r="AU143" s="233" t="s">
        <v>89</v>
      </c>
      <c r="AV143" s="12" t="s">
        <v>84</v>
      </c>
      <c r="AW143" s="12" t="s">
        <v>40</v>
      </c>
      <c r="AX143" s="12" t="s">
        <v>77</v>
      </c>
      <c r="AY143" s="233" t="s">
        <v>146</v>
      </c>
    </row>
    <row r="144" s="12" customFormat="1">
      <c r="B144" s="232"/>
      <c r="D144" s="225" t="s">
        <v>236</v>
      </c>
      <c r="E144" s="233" t="s">
        <v>5</v>
      </c>
      <c r="F144" s="234" t="s">
        <v>290</v>
      </c>
      <c r="H144" s="233" t="s">
        <v>5</v>
      </c>
      <c r="I144" s="235"/>
      <c r="L144" s="232"/>
      <c r="M144" s="236"/>
      <c r="N144" s="237"/>
      <c r="O144" s="237"/>
      <c r="P144" s="237"/>
      <c r="Q144" s="237"/>
      <c r="R144" s="237"/>
      <c r="S144" s="237"/>
      <c r="T144" s="238"/>
      <c r="AT144" s="233" t="s">
        <v>236</v>
      </c>
      <c r="AU144" s="233" t="s">
        <v>89</v>
      </c>
      <c r="AV144" s="12" t="s">
        <v>84</v>
      </c>
      <c r="AW144" s="12" t="s">
        <v>40</v>
      </c>
      <c r="AX144" s="12" t="s">
        <v>77</v>
      </c>
      <c r="AY144" s="233" t="s">
        <v>146</v>
      </c>
    </row>
    <row r="145" s="13" customFormat="1">
      <c r="B145" s="239"/>
      <c r="D145" s="225" t="s">
        <v>236</v>
      </c>
      <c r="E145" s="240" t="s">
        <v>5</v>
      </c>
      <c r="F145" s="241" t="s">
        <v>145</v>
      </c>
      <c r="H145" s="242">
        <v>4</v>
      </c>
      <c r="I145" s="243"/>
      <c r="L145" s="239"/>
      <c r="M145" s="244"/>
      <c r="N145" s="245"/>
      <c r="O145" s="245"/>
      <c r="P145" s="245"/>
      <c r="Q145" s="245"/>
      <c r="R145" s="245"/>
      <c r="S145" s="245"/>
      <c r="T145" s="246"/>
      <c r="AT145" s="240" t="s">
        <v>236</v>
      </c>
      <c r="AU145" s="240" t="s">
        <v>89</v>
      </c>
      <c r="AV145" s="13" t="s">
        <v>89</v>
      </c>
      <c r="AW145" s="13" t="s">
        <v>40</v>
      </c>
      <c r="AX145" s="13" t="s">
        <v>77</v>
      </c>
      <c r="AY145" s="240" t="s">
        <v>146</v>
      </c>
    </row>
    <row r="146" s="14" customFormat="1">
      <c r="B146" s="247"/>
      <c r="D146" s="225" t="s">
        <v>236</v>
      </c>
      <c r="E146" s="248" t="s">
        <v>5</v>
      </c>
      <c r="F146" s="249" t="s">
        <v>242</v>
      </c>
      <c r="H146" s="250">
        <v>4</v>
      </c>
      <c r="I146" s="251"/>
      <c r="L146" s="247"/>
      <c r="M146" s="252"/>
      <c r="N146" s="253"/>
      <c r="O146" s="253"/>
      <c r="P146" s="253"/>
      <c r="Q146" s="253"/>
      <c r="R146" s="253"/>
      <c r="S146" s="253"/>
      <c r="T146" s="254"/>
      <c r="AT146" s="248" t="s">
        <v>236</v>
      </c>
      <c r="AU146" s="248" t="s">
        <v>89</v>
      </c>
      <c r="AV146" s="14" t="s">
        <v>145</v>
      </c>
      <c r="AW146" s="14" t="s">
        <v>40</v>
      </c>
      <c r="AX146" s="14" t="s">
        <v>84</v>
      </c>
      <c r="AY146" s="248" t="s">
        <v>146</v>
      </c>
    </row>
    <row r="147" s="1" customFormat="1" ht="16.5" customHeight="1">
      <c r="B147" s="212"/>
      <c r="C147" s="213" t="s">
        <v>192</v>
      </c>
      <c r="D147" s="213" t="s">
        <v>148</v>
      </c>
      <c r="E147" s="214" t="s">
        <v>291</v>
      </c>
      <c r="F147" s="215" t="s">
        <v>292</v>
      </c>
      <c r="G147" s="216" t="s">
        <v>287</v>
      </c>
      <c r="H147" s="217">
        <v>14</v>
      </c>
      <c r="I147" s="218"/>
      <c r="J147" s="219">
        <f>ROUND(I147*H147,2)</f>
        <v>0</v>
      </c>
      <c r="K147" s="215" t="s">
        <v>233</v>
      </c>
      <c r="L147" s="48"/>
      <c r="M147" s="220" t="s">
        <v>5</v>
      </c>
      <c r="N147" s="221" t="s">
        <v>49</v>
      </c>
      <c r="O147" s="49"/>
      <c r="P147" s="222">
        <f>O147*H147</f>
        <v>0</v>
      </c>
      <c r="Q147" s="222">
        <v>0</v>
      </c>
      <c r="R147" s="222">
        <f>Q147*H147</f>
        <v>0</v>
      </c>
      <c r="S147" s="222">
        <v>0.053999999999999999</v>
      </c>
      <c r="T147" s="223">
        <f>S147*H147</f>
        <v>0.75600000000000001</v>
      </c>
      <c r="AR147" s="26" t="s">
        <v>145</v>
      </c>
      <c r="AT147" s="26" t="s">
        <v>148</v>
      </c>
      <c r="AU147" s="26" t="s">
        <v>89</v>
      </c>
      <c r="AY147" s="26" t="s">
        <v>146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26" t="s">
        <v>89</v>
      </c>
      <c r="BK147" s="224">
        <f>ROUND(I147*H147,2)</f>
        <v>0</v>
      </c>
      <c r="BL147" s="26" t="s">
        <v>145</v>
      </c>
      <c r="BM147" s="26" t="s">
        <v>293</v>
      </c>
    </row>
    <row r="148" s="1" customFormat="1">
      <c r="B148" s="48"/>
      <c r="D148" s="225" t="s">
        <v>153</v>
      </c>
      <c r="F148" s="226" t="s">
        <v>294</v>
      </c>
      <c r="I148" s="227"/>
      <c r="L148" s="48"/>
      <c r="M148" s="228"/>
      <c r="N148" s="49"/>
      <c r="O148" s="49"/>
      <c r="P148" s="49"/>
      <c r="Q148" s="49"/>
      <c r="R148" s="49"/>
      <c r="S148" s="49"/>
      <c r="T148" s="87"/>
      <c r="AT148" s="26" t="s">
        <v>153</v>
      </c>
      <c r="AU148" s="26" t="s">
        <v>89</v>
      </c>
    </row>
    <row r="149" s="12" customFormat="1">
      <c r="B149" s="232"/>
      <c r="D149" s="225" t="s">
        <v>236</v>
      </c>
      <c r="E149" s="233" t="s">
        <v>5</v>
      </c>
      <c r="F149" s="234" t="s">
        <v>237</v>
      </c>
      <c r="H149" s="233" t="s">
        <v>5</v>
      </c>
      <c r="I149" s="235"/>
      <c r="L149" s="232"/>
      <c r="M149" s="236"/>
      <c r="N149" s="237"/>
      <c r="O149" s="237"/>
      <c r="P149" s="237"/>
      <c r="Q149" s="237"/>
      <c r="R149" s="237"/>
      <c r="S149" s="237"/>
      <c r="T149" s="238"/>
      <c r="AT149" s="233" t="s">
        <v>236</v>
      </c>
      <c r="AU149" s="233" t="s">
        <v>89</v>
      </c>
      <c r="AV149" s="12" t="s">
        <v>84</v>
      </c>
      <c r="AW149" s="12" t="s">
        <v>40</v>
      </c>
      <c r="AX149" s="12" t="s">
        <v>77</v>
      </c>
      <c r="AY149" s="233" t="s">
        <v>146</v>
      </c>
    </row>
    <row r="150" s="12" customFormat="1">
      <c r="B150" s="232"/>
      <c r="D150" s="225" t="s">
        <v>236</v>
      </c>
      <c r="E150" s="233" t="s">
        <v>5</v>
      </c>
      <c r="F150" s="234" t="s">
        <v>295</v>
      </c>
      <c r="H150" s="233" t="s">
        <v>5</v>
      </c>
      <c r="I150" s="235"/>
      <c r="L150" s="232"/>
      <c r="M150" s="236"/>
      <c r="N150" s="237"/>
      <c r="O150" s="237"/>
      <c r="P150" s="237"/>
      <c r="Q150" s="237"/>
      <c r="R150" s="237"/>
      <c r="S150" s="237"/>
      <c r="T150" s="238"/>
      <c r="AT150" s="233" t="s">
        <v>236</v>
      </c>
      <c r="AU150" s="233" t="s">
        <v>89</v>
      </c>
      <c r="AV150" s="12" t="s">
        <v>84</v>
      </c>
      <c r="AW150" s="12" t="s">
        <v>40</v>
      </c>
      <c r="AX150" s="12" t="s">
        <v>77</v>
      </c>
      <c r="AY150" s="233" t="s">
        <v>146</v>
      </c>
    </row>
    <row r="151" s="13" customFormat="1">
      <c r="B151" s="239"/>
      <c r="D151" s="225" t="s">
        <v>236</v>
      </c>
      <c r="E151" s="240" t="s">
        <v>5</v>
      </c>
      <c r="F151" s="241" t="s">
        <v>296</v>
      </c>
      <c r="H151" s="242">
        <v>14</v>
      </c>
      <c r="I151" s="243"/>
      <c r="L151" s="239"/>
      <c r="M151" s="244"/>
      <c r="N151" s="245"/>
      <c r="O151" s="245"/>
      <c r="P151" s="245"/>
      <c r="Q151" s="245"/>
      <c r="R151" s="245"/>
      <c r="S151" s="245"/>
      <c r="T151" s="246"/>
      <c r="AT151" s="240" t="s">
        <v>236</v>
      </c>
      <c r="AU151" s="240" t="s">
        <v>89</v>
      </c>
      <c r="AV151" s="13" t="s">
        <v>89</v>
      </c>
      <c r="AW151" s="13" t="s">
        <v>40</v>
      </c>
      <c r="AX151" s="13" t="s">
        <v>77</v>
      </c>
      <c r="AY151" s="240" t="s">
        <v>146</v>
      </c>
    </row>
    <row r="152" s="14" customFormat="1">
      <c r="B152" s="247"/>
      <c r="D152" s="225" t="s">
        <v>236</v>
      </c>
      <c r="E152" s="248" t="s">
        <v>5</v>
      </c>
      <c r="F152" s="249" t="s">
        <v>242</v>
      </c>
      <c r="H152" s="250">
        <v>14</v>
      </c>
      <c r="I152" s="251"/>
      <c r="L152" s="247"/>
      <c r="M152" s="252"/>
      <c r="N152" s="253"/>
      <c r="O152" s="253"/>
      <c r="P152" s="253"/>
      <c r="Q152" s="253"/>
      <c r="R152" s="253"/>
      <c r="S152" s="253"/>
      <c r="T152" s="254"/>
      <c r="AT152" s="248" t="s">
        <v>236</v>
      </c>
      <c r="AU152" s="248" t="s">
        <v>89</v>
      </c>
      <c r="AV152" s="14" t="s">
        <v>145</v>
      </c>
      <c r="AW152" s="14" t="s">
        <v>40</v>
      </c>
      <c r="AX152" s="14" t="s">
        <v>84</v>
      </c>
      <c r="AY152" s="248" t="s">
        <v>146</v>
      </c>
    </row>
    <row r="153" s="1" customFormat="1" ht="16.5" customHeight="1">
      <c r="B153" s="212"/>
      <c r="C153" s="213" t="s">
        <v>197</v>
      </c>
      <c r="D153" s="213" t="s">
        <v>148</v>
      </c>
      <c r="E153" s="214" t="s">
        <v>297</v>
      </c>
      <c r="F153" s="215" t="s">
        <v>298</v>
      </c>
      <c r="G153" s="216" t="s">
        <v>232</v>
      </c>
      <c r="H153" s="217">
        <v>65.5</v>
      </c>
      <c r="I153" s="218"/>
      <c r="J153" s="219">
        <f>ROUND(I153*H153,2)</f>
        <v>0</v>
      </c>
      <c r="K153" s="215" t="s">
        <v>233</v>
      </c>
      <c r="L153" s="48"/>
      <c r="M153" s="220" t="s">
        <v>5</v>
      </c>
      <c r="N153" s="221" t="s">
        <v>49</v>
      </c>
      <c r="O153" s="49"/>
      <c r="P153" s="222">
        <f>O153*H153</f>
        <v>0</v>
      </c>
      <c r="Q153" s="222">
        <v>0</v>
      </c>
      <c r="R153" s="222">
        <f>Q153*H153</f>
        <v>0</v>
      </c>
      <c r="S153" s="222">
        <v>0.044999999999999998</v>
      </c>
      <c r="T153" s="223">
        <f>S153*H153</f>
        <v>2.9474999999999998</v>
      </c>
      <c r="AR153" s="26" t="s">
        <v>145</v>
      </c>
      <c r="AT153" s="26" t="s">
        <v>148</v>
      </c>
      <c r="AU153" s="26" t="s">
        <v>89</v>
      </c>
      <c r="AY153" s="26" t="s">
        <v>146</v>
      </c>
      <c r="BE153" s="224">
        <f>IF(N153="základní",J153,0)</f>
        <v>0</v>
      </c>
      <c r="BF153" s="224">
        <f>IF(N153="snížená",J153,0)</f>
        <v>0</v>
      </c>
      <c r="BG153" s="224">
        <f>IF(N153="zákl. přenesená",J153,0)</f>
        <v>0</v>
      </c>
      <c r="BH153" s="224">
        <f>IF(N153="sníž. přenesená",J153,0)</f>
        <v>0</v>
      </c>
      <c r="BI153" s="224">
        <f>IF(N153="nulová",J153,0)</f>
        <v>0</v>
      </c>
      <c r="BJ153" s="26" t="s">
        <v>89</v>
      </c>
      <c r="BK153" s="224">
        <f>ROUND(I153*H153,2)</f>
        <v>0</v>
      </c>
      <c r="BL153" s="26" t="s">
        <v>145</v>
      </c>
      <c r="BM153" s="26" t="s">
        <v>299</v>
      </c>
    </row>
    <row r="154" s="1" customFormat="1">
      <c r="B154" s="48"/>
      <c r="D154" s="225" t="s">
        <v>153</v>
      </c>
      <c r="F154" s="226" t="s">
        <v>300</v>
      </c>
      <c r="I154" s="227"/>
      <c r="L154" s="48"/>
      <c r="M154" s="228"/>
      <c r="N154" s="49"/>
      <c r="O154" s="49"/>
      <c r="P154" s="49"/>
      <c r="Q154" s="49"/>
      <c r="R154" s="49"/>
      <c r="S154" s="49"/>
      <c r="T154" s="87"/>
      <c r="AT154" s="26" t="s">
        <v>153</v>
      </c>
      <c r="AU154" s="26" t="s">
        <v>89</v>
      </c>
    </row>
    <row r="155" s="12" customFormat="1">
      <c r="B155" s="232"/>
      <c r="D155" s="225" t="s">
        <v>236</v>
      </c>
      <c r="E155" s="233" t="s">
        <v>5</v>
      </c>
      <c r="F155" s="234" t="s">
        <v>237</v>
      </c>
      <c r="H155" s="233" t="s">
        <v>5</v>
      </c>
      <c r="I155" s="235"/>
      <c r="L155" s="232"/>
      <c r="M155" s="236"/>
      <c r="N155" s="237"/>
      <c r="O155" s="237"/>
      <c r="P155" s="237"/>
      <c r="Q155" s="237"/>
      <c r="R155" s="237"/>
      <c r="S155" s="237"/>
      <c r="T155" s="238"/>
      <c r="AT155" s="233" t="s">
        <v>236</v>
      </c>
      <c r="AU155" s="233" t="s">
        <v>89</v>
      </c>
      <c r="AV155" s="12" t="s">
        <v>84</v>
      </c>
      <c r="AW155" s="12" t="s">
        <v>40</v>
      </c>
      <c r="AX155" s="12" t="s">
        <v>77</v>
      </c>
      <c r="AY155" s="233" t="s">
        <v>146</v>
      </c>
    </row>
    <row r="156" s="12" customFormat="1">
      <c r="B156" s="232"/>
      <c r="D156" s="225" t="s">
        <v>236</v>
      </c>
      <c r="E156" s="233" t="s">
        <v>5</v>
      </c>
      <c r="F156" s="234" t="s">
        <v>290</v>
      </c>
      <c r="H156" s="233" t="s">
        <v>5</v>
      </c>
      <c r="I156" s="235"/>
      <c r="L156" s="232"/>
      <c r="M156" s="236"/>
      <c r="N156" s="237"/>
      <c r="O156" s="237"/>
      <c r="P156" s="237"/>
      <c r="Q156" s="237"/>
      <c r="R156" s="237"/>
      <c r="S156" s="237"/>
      <c r="T156" s="238"/>
      <c r="AT156" s="233" t="s">
        <v>236</v>
      </c>
      <c r="AU156" s="233" t="s">
        <v>89</v>
      </c>
      <c r="AV156" s="12" t="s">
        <v>84</v>
      </c>
      <c r="AW156" s="12" t="s">
        <v>40</v>
      </c>
      <c r="AX156" s="12" t="s">
        <v>77</v>
      </c>
      <c r="AY156" s="233" t="s">
        <v>146</v>
      </c>
    </row>
    <row r="157" s="13" customFormat="1">
      <c r="B157" s="239"/>
      <c r="D157" s="225" t="s">
        <v>236</v>
      </c>
      <c r="E157" s="240" t="s">
        <v>5</v>
      </c>
      <c r="F157" s="241" t="s">
        <v>301</v>
      </c>
      <c r="H157" s="242">
        <v>13</v>
      </c>
      <c r="I157" s="243"/>
      <c r="L157" s="239"/>
      <c r="M157" s="244"/>
      <c r="N157" s="245"/>
      <c r="O157" s="245"/>
      <c r="P157" s="245"/>
      <c r="Q157" s="245"/>
      <c r="R157" s="245"/>
      <c r="S157" s="245"/>
      <c r="T157" s="246"/>
      <c r="AT157" s="240" t="s">
        <v>236</v>
      </c>
      <c r="AU157" s="240" t="s">
        <v>89</v>
      </c>
      <c r="AV157" s="13" t="s">
        <v>89</v>
      </c>
      <c r="AW157" s="13" t="s">
        <v>40</v>
      </c>
      <c r="AX157" s="13" t="s">
        <v>77</v>
      </c>
      <c r="AY157" s="240" t="s">
        <v>146</v>
      </c>
    </row>
    <row r="158" s="12" customFormat="1">
      <c r="B158" s="232"/>
      <c r="D158" s="225" t="s">
        <v>236</v>
      </c>
      <c r="E158" s="233" t="s">
        <v>5</v>
      </c>
      <c r="F158" s="234" t="s">
        <v>302</v>
      </c>
      <c r="H158" s="233" t="s">
        <v>5</v>
      </c>
      <c r="I158" s="235"/>
      <c r="L158" s="232"/>
      <c r="M158" s="236"/>
      <c r="N158" s="237"/>
      <c r="O158" s="237"/>
      <c r="P158" s="237"/>
      <c r="Q158" s="237"/>
      <c r="R158" s="237"/>
      <c r="S158" s="237"/>
      <c r="T158" s="238"/>
      <c r="AT158" s="233" t="s">
        <v>236</v>
      </c>
      <c r="AU158" s="233" t="s">
        <v>89</v>
      </c>
      <c r="AV158" s="12" t="s">
        <v>84</v>
      </c>
      <c r="AW158" s="12" t="s">
        <v>40</v>
      </c>
      <c r="AX158" s="12" t="s">
        <v>77</v>
      </c>
      <c r="AY158" s="233" t="s">
        <v>146</v>
      </c>
    </row>
    <row r="159" s="13" customFormat="1">
      <c r="B159" s="239"/>
      <c r="D159" s="225" t="s">
        <v>236</v>
      </c>
      <c r="E159" s="240" t="s">
        <v>5</v>
      </c>
      <c r="F159" s="241" t="s">
        <v>303</v>
      </c>
      <c r="H159" s="242">
        <v>52.5</v>
      </c>
      <c r="I159" s="243"/>
      <c r="L159" s="239"/>
      <c r="M159" s="244"/>
      <c r="N159" s="245"/>
      <c r="O159" s="245"/>
      <c r="P159" s="245"/>
      <c r="Q159" s="245"/>
      <c r="R159" s="245"/>
      <c r="S159" s="245"/>
      <c r="T159" s="246"/>
      <c r="AT159" s="240" t="s">
        <v>236</v>
      </c>
      <c r="AU159" s="240" t="s">
        <v>89</v>
      </c>
      <c r="AV159" s="13" t="s">
        <v>89</v>
      </c>
      <c r="AW159" s="13" t="s">
        <v>40</v>
      </c>
      <c r="AX159" s="13" t="s">
        <v>77</v>
      </c>
      <c r="AY159" s="240" t="s">
        <v>146</v>
      </c>
    </row>
    <row r="160" s="14" customFormat="1">
      <c r="B160" s="247"/>
      <c r="D160" s="225" t="s">
        <v>236</v>
      </c>
      <c r="E160" s="248" t="s">
        <v>5</v>
      </c>
      <c r="F160" s="249" t="s">
        <v>242</v>
      </c>
      <c r="H160" s="250">
        <v>65.5</v>
      </c>
      <c r="I160" s="251"/>
      <c r="L160" s="247"/>
      <c r="M160" s="252"/>
      <c r="N160" s="253"/>
      <c r="O160" s="253"/>
      <c r="P160" s="253"/>
      <c r="Q160" s="253"/>
      <c r="R160" s="253"/>
      <c r="S160" s="253"/>
      <c r="T160" s="254"/>
      <c r="AT160" s="248" t="s">
        <v>236</v>
      </c>
      <c r="AU160" s="248" t="s">
        <v>89</v>
      </c>
      <c r="AV160" s="14" t="s">
        <v>145</v>
      </c>
      <c r="AW160" s="14" t="s">
        <v>40</v>
      </c>
      <c r="AX160" s="14" t="s">
        <v>84</v>
      </c>
      <c r="AY160" s="248" t="s">
        <v>146</v>
      </c>
    </row>
    <row r="161" s="1" customFormat="1" ht="16.5" customHeight="1">
      <c r="B161" s="212"/>
      <c r="C161" s="213" t="s">
        <v>202</v>
      </c>
      <c r="D161" s="213" t="s">
        <v>148</v>
      </c>
      <c r="E161" s="214" t="s">
        <v>304</v>
      </c>
      <c r="F161" s="215" t="s">
        <v>305</v>
      </c>
      <c r="G161" s="216" t="s">
        <v>306</v>
      </c>
      <c r="H161" s="217">
        <v>19.649999999999999</v>
      </c>
      <c r="I161" s="218"/>
      <c r="J161" s="219">
        <f>ROUND(I161*H161,2)</f>
        <v>0</v>
      </c>
      <c r="K161" s="215" t="s">
        <v>233</v>
      </c>
      <c r="L161" s="48"/>
      <c r="M161" s="220" t="s">
        <v>5</v>
      </c>
      <c r="N161" s="221" t="s">
        <v>49</v>
      </c>
      <c r="O161" s="49"/>
      <c r="P161" s="222">
        <f>O161*H161</f>
        <v>0</v>
      </c>
      <c r="Q161" s="222">
        <v>0</v>
      </c>
      <c r="R161" s="222">
        <f>Q161*H161</f>
        <v>0</v>
      </c>
      <c r="S161" s="222">
        <v>1.3999999999999999</v>
      </c>
      <c r="T161" s="223">
        <f>S161*H161</f>
        <v>27.509999999999998</v>
      </c>
      <c r="AR161" s="26" t="s">
        <v>145</v>
      </c>
      <c r="AT161" s="26" t="s">
        <v>148</v>
      </c>
      <c r="AU161" s="26" t="s">
        <v>89</v>
      </c>
      <c r="AY161" s="26" t="s">
        <v>146</v>
      </c>
      <c r="BE161" s="224">
        <f>IF(N161="základní",J161,0)</f>
        <v>0</v>
      </c>
      <c r="BF161" s="224">
        <f>IF(N161="snížená",J161,0)</f>
        <v>0</v>
      </c>
      <c r="BG161" s="224">
        <f>IF(N161="zákl. přenesená",J161,0)</f>
        <v>0</v>
      </c>
      <c r="BH161" s="224">
        <f>IF(N161="sníž. přenesená",J161,0)</f>
        <v>0</v>
      </c>
      <c r="BI161" s="224">
        <f>IF(N161="nulová",J161,0)</f>
        <v>0</v>
      </c>
      <c r="BJ161" s="26" t="s">
        <v>89</v>
      </c>
      <c r="BK161" s="224">
        <f>ROUND(I161*H161,2)</f>
        <v>0</v>
      </c>
      <c r="BL161" s="26" t="s">
        <v>145</v>
      </c>
      <c r="BM161" s="26" t="s">
        <v>307</v>
      </c>
    </row>
    <row r="162" s="1" customFormat="1">
      <c r="B162" s="48"/>
      <c r="D162" s="225" t="s">
        <v>153</v>
      </c>
      <c r="F162" s="226" t="s">
        <v>308</v>
      </c>
      <c r="I162" s="227"/>
      <c r="L162" s="48"/>
      <c r="M162" s="228"/>
      <c r="N162" s="49"/>
      <c r="O162" s="49"/>
      <c r="P162" s="49"/>
      <c r="Q162" s="49"/>
      <c r="R162" s="49"/>
      <c r="S162" s="49"/>
      <c r="T162" s="87"/>
      <c r="AT162" s="26" t="s">
        <v>153</v>
      </c>
      <c r="AU162" s="26" t="s">
        <v>89</v>
      </c>
    </row>
    <row r="163" s="12" customFormat="1">
      <c r="B163" s="232"/>
      <c r="D163" s="225" t="s">
        <v>236</v>
      </c>
      <c r="E163" s="233" t="s">
        <v>5</v>
      </c>
      <c r="F163" s="234" t="s">
        <v>237</v>
      </c>
      <c r="H163" s="233" t="s">
        <v>5</v>
      </c>
      <c r="I163" s="235"/>
      <c r="L163" s="232"/>
      <c r="M163" s="236"/>
      <c r="N163" s="237"/>
      <c r="O163" s="237"/>
      <c r="P163" s="237"/>
      <c r="Q163" s="237"/>
      <c r="R163" s="237"/>
      <c r="S163" s="237"/>
      <c r="T163" s="238"/>
      <c r="AT163" s="233" t="s">
        <v>236</v>
      </c>
      <c r="AU163" s="233" t="s">
        <v>89</v>
      </c>
      <c r="AV163" s="12" t="s">
        <v>84</v>
      </c>
      <c r="AW163" s="12" t="s">
        <v>40</v>
      </c>
      <c r="AX163" s="12" t="s">
        <v>77</v>
      </c>
      <c r="AY163" s="233" t="s">
        <v>146</v>
      </c>
    </row>
    <row r="164" s="12" customFormat="1">
      <c r="B164" s="232"/>
      <c r="D164" s="225" t="s">
        <v>236</v>
      </c>
      <c r="E164" s="233" t="s">
        <v>5</v>
      </c>
      <c r="F164" s="234" t="s">
        <v>290</v>
      </c>
      <c r="H164" s="233" t="s">
        <v>5</v>
      </c>
      <c r="I164" s="235"/>
      <c r="L164" s="232"/>
      <c r="M164" s="236"/>
      <c r="N164" s="237"/>
      <c r="O164" s="237"/>
      <c r="P164" s="237"/>
      <c r="Q164" s="237"/>
      <c r="R164" s="237"/>
      <c r="S164" s="237"/>
      <c r="T164" s="238"/>
      <c r="AT164" s="233" t="s">
        <v>236</v>
      </c>
      <c r="AU164" s="233" t="s">
        <v>89</v>
      </c>
      <c r="AV164" s="12" t="s">
        <v>84</v>
      </c>
      <c r="AW164" s="12" t="s">
        <v>40</v>
      </c>
      <c r="AX164" s="12" t="s">
        <v>77</v>
      </c>
      <c r="AY164" s="233" t="s">
        <v>146</v>
      </c>
    </row>
    <row r="165" s="13" customFormat="1">
      <c r="B165" s="239"/>
      <c r="D165" s="225" t="s">
        <v>236</v>
      </c>
      <c r="E165" s="240" t="s">
        <v>5</v>
      </c>
      <c r="F165" s="241" t="s">
        <v>309</v>
      </c>
      <c r="H165" s="242">
        <v>3.8999999999999999</v>
      </c>
      <c r="I165" s="243"/>
      <c r="L165" s="239"/>
      <c r="M165" s="244"/>
      <c r="N165" s="245"/>
      <c r="O165" s="245"/>
      <c r="P165" s="245"/>
      <c r="Q165" s="245"/>
      <c r="R165" s="245"/>
      <c r="S165" s="245"/>
      <c r="T165" s="246"/>
      <c r="AT165" s="240" t="s">
        <v>236</v>
      </c>
      <c r="AU165" s="240" t="s">
        <v>89</v>
      </c>
      <c r="AV165" s="13" t="s">
        <v>89</v>
      </c>
      <c r="AW165" s="13" t="s">
        <v>40</v>
      </c>
      <c r="AX165" s="13" t="s">
        <v>77</v>
      </c>
      <c r="AY165" s="240" t="s">
        <v>146</v>
      </c>
    </row>
    <row r="166" s="12" customFormat="1">
      <c r="B166" s="232"/>
      <c r="D166" s="225" t="s">
        <v>236</v>
      </c>
      <c r="E166" s="233" t="s">
        <v>5</v>
      </c>
      <c r="F166" s="234" t="s">
        <v>302</v>
      </c>
      <c r="H166" s="233" t="s">
        <v>5</v>
      </c>
      <c r="I166" s="235"/>
      <c r="L166" s="232"/>
      <c r="M166" s="236"/>
      <c r="N166" s="237"/>
      <c r="O166" s="237"/>
      <c r="P166" s="237"/>
      <c r="Q166" s="237"/>
      <c r="R166" s="237"/>
      <c r="S166" s="237"/>
      <c r="T166" s="238"/>
      <c r="AT166" s="233" t="s">
        <v>236</v>
      </c>
      <c r="AU166" s="233" t="s">
        <v>89</v>
      </c>
      <c r="AV166" s="12" t="s">
        <v>84</v>
      </c>
      <c r="AW166" s="12" t="s">
        <v>40</v>
      </c>
      <c r="AX166" s="12" t="s">
        <v>77</v>
      </c>
      <c r="AY166" s="233" t="s">
        <v>146</v>
      </c>
    </row>
    <row r="167" s="13" customFormat="1">
      <c r="B167" s="239"/>
      <c r="D167" s="225" t="s">
        <v>236</v>
      </c>
      <c r="E167" s="240" t="s">
        <v>5</v>
      </c>
      <c r="F167" s="241" t="s">
        <v>310</v>
      </c>
      <c r="H167" s="242">
        <v>15.75</v>
      </c>
      <c r="I167" s="243"/>
      <c r="L167" s="239"/>
      <c r="M167" s="244"/>
      <c r="N167" s="245"/>
      <c r="O167" s="245"/>
      <c r="P167" s="245"/>
      <c r="Q167" s="245"/>
      <c r="R167" s="245"/>
      <c r="S167" s="245"/>
      <c r="T167" s="246"/>
      <c r="AT167" s="240" t="s">
        <v>236</v>
      </c>
      <c r="AU167" s="240" t="s">
        <v>89</v>
      </c>
      <c r="AV167" s="13" t="s">
        <v>89</v>
      </c>
      <c r="AW167" s="13" t="s">
        <v>40</v>
      </c>
      <c r="AX167" s="13" t="s">
        <v>77</v>
      </c>
      <c r="AY167" s="240" t="s">
        <v>146</v>
      </c>
    </row>
    <row r="168" s="14" customFormat="1">
      <c r="B168" s="247"/>
      <c r="D168" s="225" t="s">
        <v>236</v>
      </c>
      <c r="E168" s="248" t="s">
        <v>5</v>
      </c>
      <c r="F168" s="249" t="s">
        <v>242</v>
      </c>
      <c r="H168" s="250">
        <v>19.649999999999999</v>
      </c>
      <c r="I168" s="251"/>
      <c r="L168" s="247"/>
      <c r="M168" s="252"/>
      <c r="N168" s="253"/>
      <c r="O168" s="253"/>
      <c r="P168" s="253"/>
      <c r="Q168" s="253"/>
      <c r="R168" s="253"/>
      <c r="S168" s="253"/>
      <c r="T168" s="254"/>
      <c r="AT168" s="248" t="s">
        <v>236</v>
      </c>
      <c r="AU168" s="248" t="s">
        <v>89</v>
      </c>
      <c r="AV168" s="14" t="s">
        <v>145</v>
      </c>
      <c r="AW168" s="14" t="s">
        <v>40</v>
      </c>
      <c r="AX168" s="14" t="s">
        <v>84</v>
      </c>
      <c r="AY168" s="248" t="s">
        <v>146</v>
      </c>
    </row>
    <row r="169" s="1" customFormat="1" ht="25.5" customHeight="1">
      <c r="B169" s="212"/>
      <c r="C169" s="213" t="s">
        <v>311</v>
      </c>
      <c r="D169" s="213" t="s">
        <v>148</v>
      </c>
      <c r="E169" s="214" t="s">
        <v>312</v>
      </c>
      <c r="F169" s="215" t="s">
        <v>313</v>
      </c>
      <c r="G169" s="216" t="s">
        <v>232</v>
      </c>
      <c r="H169" s="217">
        <v>73.25</v>
      </c>
      <c r="I169" s="218"/>
      <c r="J169" s="219">
        <f>ROUND(I169*H169,2)</f>
        <v>0</v>
      </c>
      <c r="K169" s="215" t="s">
        <v>233</v>
      </c>
      <c r="L169" s="48"/>
      <c r="M169" s="220" t="s">
        <v>5</v>
      </c>
      <c r="N169" s="221" t="s">
        <v>49</v>
      </c>
      <c r="O169" s="49"/>
      <c r="P169" s="222">
        <f>O169*H169</f>
        <v>0</v>
      </c>
      <c r="Q169" s="222">
        <v>0</v>
      </c>
      <c r="R169" s="222">
        <f>Q169*H169</f>
        <v>0</v>
      </c>
      <c r="S169" s="222">
        <v>0.01</v>
      </c>
      <c r="T169" s="223">
        <f>S169*H169</f>
        <v>0.73250000000000004</v>
      </c>
      <c r="AR169" s="26" t="s">
        <v>145</v>
      </c>
      <c r="AT169" s="26" t="s">
        <v>148</v>
      </c>
      <c r="AU169" s="26" t="s">
        <v>89</v>
      </c>
      <c r="AY169" s="26" t="s">
        <v>146</v>
      </c>
      <c r="BE169" s="224">
        <f>IF(N169="základní",J169,0)</f>
        <v>0</v>
      </c>
      <c r="BF169" s="224">
        <f>IF(N169="snížená",J169,0)</f>
        <v>0</v>
      </c>
      <c r="BG169" s="224">
        <f>IF(N169="zákl. přenesená",J169,0)</f>
        <v>0</v>
      </c>
      <c r="BH169" s="224">
        <f>IF(N169="sníž. přenesená",J169,0)</f>
        <v>0</v>
      </c>
      <c r="BI169" s="224">
        <f>IF(N169="nulová",J169,0)</f>
        <v>0</v>
      </c>
      <c r="BJ169" s="26" t="s">
        <v>89</v>
      </c>
      <c r="BK169" s="224">
        <f>ROUND(I169*H169,2)</f>
        <v>0</v>
      </c>
      <c r="BL169" s="26" t="s">
        <v>145</v>
      </c>
      <c r="BM169" s="26" t="s">
        <v>314</v>
      </c>
    </row>
    <row r="170" s="1" customFormat="1">
      <c r="B170" s="48"/>
      <c r="D170" s="225" t="s">
        <v>153</v>
      </c>
      <c r="F170" s="226" t="s">
        <v>315</v>
      </c>
      <c r="I170" s="227"/>
      <c r="L170" s="48"/>
      <c r="M170" s="228"/>
      <c r="N170" s="49"/>
      <c r="O170" s="49"/>
      <c r="P170" s="49"/>
      <c r="Q170" s="49"/>
      <c r="R170" s="49"/>
      <c r="S170" s="49"/>
      <c r="T170" s="87"/>
      <c r="AT170" s="26" t="s">
        <v>153</v>
      </c>
      <c r="AU170" s="26" t="s">
        <v>89</v>
      </c>
    </row>
    <row r="171" s="12" customFormat="1">
      <c r="B171" s="232"/>
      <c r="D171" s="225" t="s">
        <v>236</v>
      </c>
      <c r="E171" s="233" t="s">
        <v>5</v>
      </c>
      <c r="F171" s="234" t="s">
        <v>237</v>
      </c>
      <c r="H171" s="233" t="s">
        <v>5</v>
      </c>
      <c r="I171" s="235"/>
      <c r="L171" s="232"/>
      <c r="M171" s="236"/>
      <c r="N171" s="237"/>
      <c r="O171" s="237"/>
      <c r="P171" s="237"/>
      <c r="Q171" s="237"/>
      <c r="R171" s="237"/>
      <c r="S171" s="237"/>
      <c r="T171" s="238"/>
      <c r="AT171" s="233" t="s">
        <v>236</v>
      </c>
      <c r="AU171" s="233" t="s">
        <v>89</v>
      </c>
      <c r="AV171" s="12" t="s">
        <v>84</v>
      </c>
      <c r="AW171" s="12" t="s">
        <v>40</v>
      </c>
      <c r="AX171" s="12" t="s">
        <v>77</v>
      </c>
      <c r="AY171" s="233" t="s">
        <v>146</v>
      </c>
    </row>
    <row r="172" s="12" customFormat="1">
      <c r="B172" s="232"/>
      <c r="D172" s="225" t="s">
        <v>236</v>
      </c>
      <c r="E172" s="233" t="s">
        <v>5</v>
      </c>
      <c r="F172" s="234" t="s">
        <v>238</v>
      </c>
      <c r="H172" s="233" t="s">
        <v>5</v>
      </c>
      <c r="I172" s="235"/>
      <c r="L172" s="232"/>
      <c r="M172" s="236"/>
      <c r="N172" s="237"/>
      <c r="O172" s="237"/>
      <c r="P172" s="237"/>
      <c r="Q172" s="237"/>
      <c r="R172" s="237"/>
      <c r="S172" s="237"/>
      <c r="T172" s="238"/>
      <c r="AT172" s="233" t="s">
        <v>236</v>
      </c>
      <c r="AU172" s="233" t="s">
        <v>89</v>
      </c>
      <c r="AV172" s="12" t="s">
        <v>84</v>
      </c>
      <c r="AW172" s="12" t="s">
        <v>40</v>
      </c>
      <c r="AX172" s="12" t="s">
        <v>77</v>
      </c>
      <c r="AY172" s="233" t="s">
        <v>146</v>
      </c>
    </row>
    <row r="173" s="13" customFormat="1">
      <c r="B173" s="239"/>
      <c r="D173" s="225" t="s">
        <v>236</v>
      </c>
      <c r="E173" s="240" t="s">
        <v>5</v>
      </c>
      <c r="F173" s="241" t="s">
        <v>239</v>
      </c>
      <c r="H173" s="242">
        <v>25.600000000000001</v>
      </c>
      <c r="I173" s="243"/>
      <c r="L173" s="239"/>
      <c r="M173" s="244"/>
      <c r="N173" s="245"/>
      <c r="O173" s="245"/>
      <c r="P173" s="245"/>
      <c r="Q173" s="245"/>
      <c r="R173" s="245"/>
      <c r="S173" s="245"/>
      <c r="T173" s="246"/>
      <c r="AT173" s="240" t="s">
        <v>236</v>
      </c>
      <c r="AU173" s="240" t="s">
        <v>89</v>
      </c>
      <c r="AV173" s="13" t="s">
        <v>89</v>
      </c>
      <c r="AW173" s="13" t="s">
        <v>40</v>
      </c>
      <c r="AX173" s="13" t="s">
        <v>77</v>
      </c>
      <c r="AY173" s="240" t="s">
        <v>146</v>
      </c>
    </row>
    <row r="174" s="13" customFormat="1">
      <c r="B174" s="239"/>
      <c r="D174" s="225" t="s">
        <v>236</v>
      </c>
      <c r="E174" s="240" t="s">
        <v>5</v>
      </c>
      <c r="F174" s="241" t="s">
        <v>240</v>
      </c>
      <c r="H174" s="242">
        <v>33.399999999999999</v>
      </c>
      <c r="I174" s="243"/>
      <c r="L174" s="239"/>
      <c r="M174" s="244"/>
      <c r="N174" s="245"/>
      <c r="O174" s="245"/>
      <c r="P174" s="245"/>
      <c r="Q174" s="245"/>
      <c r="R174" s="245"/>
      <c r="S174" s="245"/>
      <c r="T174" s="246"/>
      <c r="AT174" s="240" t="s">
        <v>236</v>
      </c>
      <c r="AU174" s="240" t="s">
        <v>89</v>
      </c>
      <c r="AV174" s="13" t="s">
        <v>89</v>
      </c>
      <c r="AW174" s="13" t="s">
        <v>40</v>
      </c>
      <c r="AX174" s="13" t="s">
        <v>77</v>
      </c>
      <c r="AY174" s="240" t="s">
        <v>146</v>
      </c>
    </row>
    <row r="175" s="13" customFormat="1">
      <c r="B175" s="239"/>
      <c r="D175" s="225" t="s">
        <v>236</v>
      </c>
      <c r="E175" s="240" t="s">
        <v>5</v>
      </c>
      <c r="F175" s="241" t="s">
        <v>241</v>
      </c>
      <c r="H175" s="242">
        <v>14.25</v>
      </c>
      <c r="I175" s="243"/>
      <c r="L175" s="239"/>
      <c r="M175" s="244"/>
      <c r="N175" s="245"/>
      <c r="O175" s="245"/>
      <c r="P175" s="245"/>
      <c r="Q175" s="245"/>
      <c r="R175" s="245"/>
      <c r="S175" s="245"/>
      <c r="T175" s="246"/>
      <c r="AT175" s="240" t="s">
        <v>236</v>
      </c>
      <c r="AU175" s="240" t="s">
        <v>89</v>
      </c>
      <c r="AV175" s="13" t="s">
        <v>89</v>
      </c>
      <c r="AW175" s="13" t="s">
        <v>40</v>
      </c>
      <c r="AX175" s="13" t="s">
        <v>77</v>
      </c>
      <c r="AY175" s="240" t="s">
        <v>146</v>
      </c>
    </row>
    <row r="176" s="14" customFormat="1">
      <c r="B176" s="247"/>
      <c r="D176" s="225" t="s">
        <v>236</v>
      </c>
      <c r="E176" s="248" t="s">
        <v>5</v>
      </c>
      <c r="F176" s="249" t="s">
        <v>242</v>
      </c>
      <c r="H176" s="250">
        <v>73.25</v>
      </c>
      <c r="I176" s="251"/>
      <c r="L176" s="247"/>
      <c r="M176" s="252"/>
      <c r="N176" s="253"/>
      <c r="O176" s="253"/>
      <c r="P176" s="253"/>
      <c r="Q176" s="253"/>
      <c r="R176" s="253"/>
      <c r="S176" s="253"/>
      <c r="T176" s="254"/>
      <c r="AT176" s="248" t="s">
        <v>236</v>
      </c>
      <c r="AU176" s="248" t="s">
        <v>89</v>
      </c>
      <c r="AV176" s="14" t="s">
        <v>145</v>
      </c>
      <c r="AW176" s="14" t="s">
        <v>40</v>
      </c>
      <c r="AX176" s="14" t="s">
        <v>84</v>
      </c>
      <c r="AY176" s="248" t="s">
        <v>146</v>
      </c>
    </row>
    <row r="177" s="11" customFormat="1" ht="29.88" customHeight="1">
      <c r="B177" s="199"/>
      <c r="D177" s="200" t="s">
        <v>76</v>
      </c>
      <c r="E177" s="210" t="s">
        <v>316</v>
      </c>
      <c r="F177" s="210" t="s">
        <v>317</v>
      </c>
      <c r="I177" s="202"/>
      <c r="J177" s="211">
        <f>BK177</f>
        <v>0</v>
      </c>
      <c r="L177" s="199"/>
      <c r="M177" s="204"/>
      <c r="N177" s="205"/>
      <c r="O177" s="205"/>
      <c r="P177" s="206">
        <f>SUM(P178:P228)</f>
        <v>0</v>
      </c>
      <c r="Q177" s="205"/>
      <c r="R177" s="206">
        <f>SUM(R178:R228)</f>
        <v>0</v>
      </c>
      <c r="S177" s="205"/>
      <c r="T177" s="207">
        <f>SUM(T178:T228)</f>
        <v>0</v>
      </c>
      <c r="AR177" s="200" t="s">
        <v>84</v>
      </c>
      <c r="AT177" s="208" t="s">
        <v>76</v>
      </c>
      <c r="AU177" s="208" t="s">
        <v>84</v>
      </c>
      <c r="AY177" s="200" t="s">
        <v>146</v>
      </c>
      <c r="BK177" s="209">
        <f>SUM(BK178:BK228)</f>
        <v>0</v>
      </c>
    </row>
    <row r="178" s="1" customFormat="1" ht="25.5" customHeight="1">
      <c r="B178" s="212"/>
      <c r="C178" s="213" t="s">
        <v>318</v>
      </c>
      <c r="D178" s="213" t="s">
        <v>148</v>
      </c>
      <c r="E178" s="214" t="s">
        <v>319</v>
      </c>
      <c r="F178" s="215" t="s">
        <v>320</v>
      </c>
      <c r="G178" s="216" t="s">
        <v>321</v>
      </c>
      <c r="H178" s="217">
        <v>80.745999999999995</v>
      </c>
      <c r="I178" s="218"/>
      <c r="J178" s="219">
        <f>ROUND(I178*H178,2)</f>
        <v>0</v>
      </c>
      <c r="K178" s="215" t="s">
        <v>233</v>
      </c>
      <c r="L178" s="48"/>
      <c r="M178" s="220" t="s">
        <v>5</v>
      </c>
      <c r="N178" s="221" t="s">
        <v>49</v>
      </c>
      <c r="O178" s="49"/>
      <c r="P178" s="222">
        <f>O178*H178</f>
        <v>0</v>
      </c>
      <c r="Q178" s="222">
        <v>0</v>
      </c>
      <c r="R178" s="222">
        <f>Q178*H178</f>
        <v>0</v>
      </c>
      <c r="S178" s="222">
        <v>0</v>
      </c>
      <c r="T178" s="223">
        <f>S178*H178</f>
        <v>0</v>
      </c>
      <c r="AR178" s="26" t="s">
        <v>145</v>
      </c>
      <c r="AT178" s="26" t="s">
        <v>148</v>
      </c>
      <c r="AU178" s="26" t="s">
        <v>89</v>
      </c>
      <c r="AY178" s="26" t="s">
        <v>146</v>
      </c>
      <c r="BE178" s="224">
        <f>IF(N178="základní",J178,0)</f>
        <v>0</v>
      </c>
      <c r="BF178" s="224">
        <f>IF(N178="snížená",J178,0)</f>
        <v>0</v>
      </c>
      <c r="BG178" s="224">
        <f>IF(N178="zákl. přenesená",J178,0)</f>
        <v>0</v>
      </c>
      <c r="BH178" s="224">
        <f>IF(N178="sníž. přenesená",J178,0)</f>
        <v>0</v>
      </c>
      <c r="BI178" s="224">
        <f>IF(N178="nulová",J178,0)</f>
        <v>0</v>
      </c>
      <c r="BJ178" s="26" t="s">
        <v>89</v>
      </c>
      <c r="BK178" s="224">
        <f>ROUND(I178*H178,2)</f>
        <v>0</v>
      </c>
      <c r="BL178" s="26" t="s">
        <v>145</v>
      </c>
      <c r="BM178" s="26" t="s">
        <v>322</v>
      </c>
    </row>
    <row r="179" s="1" customFormat="1">
      <c r="B179" s="48"/>
      <c r="D179" s="225" t="s">
        <v>153</v>
      </c>
      <c r="F179" s="226" t="s">
        <v>323</v>
      </c>
      <c r="I179" s="227"/>
      <c r="L179" s="48"/>
      <c r="M179" s="228"/>
      <c r="N179" s="49"/>
      <c r="O179" s="49"/>
      <c r="P179" s="49"/>
      <c r="Q179" s="49"/>
      <c r="R179" s="49"/>
      <c r="S179" s="49"/>
      <c r="T179" s="87"/>
      <c r="AT179" s="26" t="s">
        <v>153</v>
      </c>
      <c r="AU179" s="26" t="s">
        <v>89</v>
      </c>
    </row>
    <row r="180" s="1" customFormat="1" ht="25.5" customHeight="1">
      <c r="B180" s="212"/>
      <c r="C180" s="213" t="s">
        <v>11</v>
      </c>
      <c r="D180" s="213" t="s">
        <v>148</v>
      </c>
      <c r="E180" s="214" t="s">
        <v>324</v>
      </c>
      <c r="F180" s="215" t="s">
        <v>325</v>
      </c>
      <c r="G180" s="216" t="s">
        <v>321</v>
      </c>
      <c r="H180" s="217">
        <v>1534.174</v>
      </c>
      <c r="I180" s="218"/>
      <c r="J180" s="219">
        <f>ROUND(I180*H180,2)</f>
        <v>0</v>
      </c>
      <c r="K180" s="215" t="s">
        <v>233</v>
      </c>
      <c r="L180" s="48"/>
      <c r="M180" s="220" t="s">
        <v>5</v>
      </c>
      <c r="N180" s="221" t="s">
        <v>49</v>
      </c>
      <c r="O180" s="49"/>
      <c r="P180" s="222">
        <f>O180*H180</f>
        <v>0</v>
      </c>
      <c r="Q180" s="222">
        <v>0</v>
      </c>
      <c r="R180" s="222">
        <f>Q180*H180</f>
        <v>0</v>
      </c>
      <c r="S180" s="222">
        <v>0</v>
      </c>
      <c r="T180" s="223">
        <f>S180*H180</f>
        <v>0</v>
      </c>
      <c r="AR180" s="26" t="s">
        <v>145</v>
      </c>
      <c r="AT180" s="26" t="s">
        <v>148</v>
      </c>
      <c r="AU180" s="26" t="s">
        <v>89</v>
      </c>
      <c r="AY180" s="26" t="s">
        <v>146</v>
      </c>
      <c r="BE180" s="224">
        <f>IF(N180="základní",J180,0)</f>
        <v>0</v>
      </c>
      <c r="BF180" s="224">
        <f>IF(N180="snížená",J180,0)</f>
        <v>0</v>
      </c>
      <c r="BG180" s="224">
        <f>IF(N180="zákl. přenesená",J180,0)</f>
        <v>0</v>
      </c>
      <c r="BH180" s="224">
        <f>IF(N180="sníž. přenesená",J180,0)</f>
        <v>0</v>
      </c>
      <c r="BI180" s="224">
        <f>IF(N180="nulová",J180,0)</f>
        <v>0</v>
      </c>
      <c r="BJ180" s="26" t="s">
        <v>89</v>
      </c>
      <c r="BK180" s="224">
        <f>ROUND(I180*H180,2)</f>
        <v>0</v>
      </c>
      <c r="BL180" s="26" t="s">
        <v>145</v>
      </c>
      <c r="BM180" s="26" t="s">
        <v>326</v>
      </c>
    </row>
    <row r="181" s="1" customFormat="1">
      <c r="B181" s="48"/>
      <c r="D181" s="225" t="s">
        <v>153</v>
      </c>
      <c r="F181" s="226" t="s">
        <v>327</v>
      </c>
      <c r="I181" s="227"/>
      <c r="L181" s="48"/>
      <c r="M181" s="228"/>
      <c r="N181" s="49"/>
      <c r="O181" s="49"/>
      <c r="P181" s="49"/>
      <c r="Q181" s="49"/>
      <c r="R181" s="49"/>
      <c r="S181" s="49"/>
      <c r="T181" s="87"/>
      <c r="AT181" s="26" t="s">
        <v>153</v>
      </c>
      <c r="AU181" s="26" t="s">
        <v>89</v>
      </c>
    </row>
    <row r="182" s="13" customFormat="1">
      <c r="B182" s="239"/>
      <c r="D182" s="225" t="s">
        <v>236</v>
      </c>
      <c r="E182" s="240" t="s">
        <v>5</v>
      </c>
      <c r="F182" s="241" t="s">
        <v>328</v>
      </c>
      <c r="H182" s="242">
        <v>1534.174</v>
      </c>
      <c r="I182" s="243"/>
      <c r="L182" s="239"/>
      <c r="M182" s="244"/>
      <c r="N182" s="245"/>
      <c r="O182" s="245"/>
      <c r="P182" s="245"/>
      <c r="Q182" s="245"/>
      <c r="R182" s="245"/>
      <c r="S182" s="245"/>
      <c r="T182" s="246"/>
      <c r="AT182" s="240" t="s">
        <v>236</v>
      </c>
      <c r="AU182" s="240" t="s">
        <v>89</v>
      </c>
      <c r="AV182" s="13" t="s">
        <v>89</v>
      </c>
      <c r="AW182" s="13" t="s">
        <v>40</v>
      </c>
      <c r="AX182" s="13" t="s">
        <v>77</v>
      </c>
      <c r="AY182" s="240" t="s">
        <v>146</v>
      </c>
    </row>
    <row r="183" s="14" customFormat="1">
      <c r="B183" s="247"/>
      <c r="D183" s="225" t="s">
        <v>236</v>
      </c>
      <c r="E183" s="248" t="s">
        <v>5</v>
      </c>
      <c r="F183" s="249" t="s">
        <v>242</v>
      </c>
      <c r="H183" s="250">
        <v>1534.174</v>
      </c>
      <c r="I183" s="251"/>
      <c r="L183" s="247"/>
      <c r="M183" s="252"/>
      <c r="N183" s="253"/>
      <c r="O183" s="253"/>
      <c r="P183" s="253"/>
      <c r="Q183" s="253"/>
      <c r="R183" s="253"/>
      <c r="S183" s="253"/>
      <c r="T183" s="254"/>
      <c r="AT183" s="248" t="s">
        <v>236</v>
      </c>
      <c r="AU183" s="248" t="s">
        <v>89</v>
      </c>
      <c r="AV183" s="14" t="s">
        <v>145</v>
      </c>
      <c r="AW183" s="14" t="s">
        <v>40</v>
      </c>
      <c r="AX183" s="14" t="s">
        <v>84</v>
      </c>
      <c r="AY183" s="248" t="s">
        <v>146</v>
      </c>
    </row>
    <row r="184" s="1" customFormat="1" ht="25.5" customHeight="1">
      <c r="B184" s="212"/>
      <c r="C184" s="213" t="s">
        <v>329</v>
      </c>
      <c r="D184" s="213" t="s">
        <v>148</v>
      </c>
      <c r="E184" s="214" t="s">
        <v>330</v>
      </c>
      <c r="F184" s="215" t="s">
        <v>331</v>
      </c>
      <c r="G184" s="216" t="s">
        <v>321</v>
      </c>
      <c r="H184" s="217">
        <v>80.745999999999995</v>
      </c>
      <c r="I184" s="218"/>
      <c r="J184" s="219">
        <f>ROUND(I184*H184,2)</f>
        <v>0</v>
      </c>
      <c r="K184" s="215" t="s">
        <v>233</v>
      </c>
      <c r="L184" s="48"/>
      <c r="M184" s="220" t="s">
        <v>5</v>
      </c>
      <c r="N184" s="221" t="s">
        <v>49</v>
      </c>
      <c r="O184" s="49"/>
      <c r="P184" s="222">
        <f>O184*H184</f>
        <v>0</v>
      </c>
      <c r="Q184" s="222">
        <v>0</v>
      </c>
      <c r="R184" s="222">
        <f>Q184*H184</f>
        <v>0</v>
      </c>
      <c r="S184" s="222">
        <v>0</v>
      </c>
      <c r="T184" s="223">
        <f>S184*H184</f>
        <v>0</v>
      </c>
      <c r="AR184" s="26" t="s">
        <v>145</v>
      </c>
      <c r="AT184" s="26" t="s">
        <v>148</v>
      </c>
      <c r="AU184" s="26" t="s">
        <v>89</v>
      </c>
      <c r="AY184" s="26" t="s">
        <v>146</v>
      </c>
      <c r="BE184" s="224">
        <f>IF(N184="základní",J184,0)</f>
        <v>0</v>
      </c>
      <c r="BF184" s="224">
        <f>IF(N184="snížená",J184,0)</f>
        <v>0</v>
      </c>
      <c r="BG184" s="224">
        <f>IF(N184="zákl. přenesená",J184,0)</f>
        <v>0</v>
      </c>
      <c r="BH184" s="224">
        <f>IF(N184="sníž. přenesená",J184,0)</f>
        <v>0</v>
      </c>
      <c r="BI184" s="224">
        <f>IF(N184="nulová",J184,0)</f>
        <v>0</v>
      </c>
      <c r="BJ184" s="26" t="s">
        <v>89</v>
      </c>
      <c r="BK184" s="224">
        <f>ROUND(I184*H184,2)</f>
        <v>0</v>
      </c>
      <c r="BL184" s="26" t="s">
        <v>145</v>
      </c>
      <c r="BM184" s="26" t="s">
        <v>332</v>
      </c>
    </row>
    <row r="185" s="1" customFormat="1">
      <c r="B185" s="48"/>
      <c r="D185" s="225" t="s">
        <v>153</v>
      </c>
      <c r="F185" s="226" t="s">
        <v>333</v>
      </c>
      <c r="I185" s="227"/>
      <c r="L185" s="48"/>
      <c r="M185" s="228"/>
      <c r="N185" s="49"/>
      <c r="O185" s="49"/>
      <c r="P185" s="49"/>
      <c r="Q185" s="49"/>
      <c r="R185" s="49"/>
      <c r="S185" s="49"/>
      <c r="T185" s="87"/>
      <c r="AT185" s="26" t="s">
        <v>153</v>
      </c>
      <c r="AU185" s="26" t="s">
        <v>89</v>
      </c>
    </row>
    <row r="186" s="1" customFormat="1" ht="16.5" customHeight="1">
      <c r="B186" s="212"/>
      <c r="C186" s="213" t="s">
        <v>334</v>
      </c>
      <c r="D186" s="213" t="s">
        <v>148</v>
      </c>
      <c r="E186" s="214" t="s">
        <v>335</v>
      </c>
      <c r="F186" s="215" t="s">
        <v>336</v>
      </c>
      <c r="G186" s="216" t="s">
        <v>321</v>
      </c>
      <c r="H186" s="217">
        <v>30.872</v>
      </c>
      <c r="I186" s="218"/>
      <c r="J186" s="219">
        <f>ROUND(I186*H186,2)</f>
        <v>0</v>
      </c>
      <c r="K186" s="215" t="s">
        <v>233</v>
      </c>
      <c r="L186" s="48"/>
      <c r="M186" s="220" t="s">
        <v>5</v>
      </c>
      <c r="N186" s="221" t="s">
        <v>49</v>
      </c>
      <c r="O186" s="49"/>
      <c r="P186" s="222">
        <f>O186*H186</f>
        <v>0</v>
      </c>
      <c r="Q186" s="222">
        <v>0</v>
      </c>
      <c r="R186" s="222">
        <f>Q186*H186</f>
        <v>0</v>
      </c>
      <c r="S186" s="222">
        <v>0</v>
      </c>
      <c r="T186" s="223">
        <f>S186*H186</f>
        <v>0</v>
      </c>
      <c r="AR186" s="26" t="s">
        <v>145</v>
      </c>
      <c r="AT186" s="26" t="s">
        <v>148</v>
      </c>
      <c r="AU186" s="26" t="s">
        <v>89</v>
      </c>
      <c r="AY186" s="26" t="s">
        <v>146</v>
      </c>
      <c r="BE186" s="224">
        <f>IF(N186="základní",J186,0)</f>
        <v>0</v>
      </c>
      <c r="BF186" s="224">
        <f>IF(N186="snížená",J186,0)</f>
        <v>0</v>
      </c>
      <c r="BG186" s="224">
        <f>IF(N186="zákl. přenesená",J186,0)</f>
        <v>0</v>
      </c>
      <c r="BH186" s="224">
        <f>IF(N186="sníž. přenesená",J186,0)</f>
        <v>0</v>
      </c>
      <c r="BI186" s="224">
        <f>IF(N186="nulová",J186,0)</f>
        <v>0</v>
      </c>
      <c r="BJ186" s="26" t="s">
        <v>89</v>
      </c>
      <c r="BK186" s="224">
        <f>ROUND(I186*H186,2)</f>
        <v>0</v>
      </c>
      <c r="BL186" s="26" t="s">
        <v>145</v>
      </c>
      <c r="BM186" s="26" t="s">
        <v>337</v>
      </c>
    </row>
    <row r="187" s="1" customFormat="1">
      <c r="B187" s="48"/>
      <c r="D187" s="225" t="s">
        <v>153</v>
      </c>
      <c r="F187" s="226" t="s">
        <v>338</v>
      </c>
      <c r="I187" s="227"/>
      <c r="L187" s="48"/>
      <c r="M187" s="228"/>
      <c r="N187" s="49"/>
      <c r="O187" s="49"/>
      <c r="P187" s="49"/>
      <c r="Q187" s="49"/>
      <c r="R187" s="49"/>
      <c r="S187" s="49"/>
      <c r="T187" s="87"/>
      <c r="AT187" s="26" t="s">
        <v>153</v>
      </c>
      <c r="AU187" s="26" t="s">
        <v>89</v>
      </c>
    </row>
    <row r="188" s="13" customFormat="1">
      <c r="B188" s="239"/>
      <c r="D188" s="225" t="s">
        <v>236</v>
      </c>
      <c r="E188" s="240" t="s">
        <v>5</v>
      </c>
      <c r="F188" s="241" t="s">
        <v>339</v>
      </c>
      <c r="H188" s="242">
        <v>80.745999999999995</v>
      </c>
      <c r="I188" s="243"/>
      <c r="L188" s="239"/>
      <c r="M188" s="244"/>
      <c r="N188" s="245"/>
      <c r="O188" s="245"/>
      <c r="P188" s="245"/>
      <c r="Q188" s="245"/>
      <c r="R188" s="245"/>
      <c r="S188" s="245"/>
      <c r="T188" s="246"/>
      <c r="AT188" s="240" t="s">
        <v>236</v>
      </c>
      <c r="AU188" s="240" t="s">
        <v>89</v>
      </c>
      <c r="AV188" s="13" t="s">
        <v>89</v>
      </c>
      <c r="AW188" s="13" t="s">
        <v>40</v>
      </c>
      <c r="AX188" s="13" t="s">
        <v>77</v>
      </c>
      <c r="AY188" s="240" t="s">
        <v>146</v>
      </c>
    </row>
    <row r="189" s="13" customFormat="1">
      <c r="B189" s="239"/>
      <c r="D189" s="225" t="s">
        <v>236</v>
      </c>
      <c r="E189" s="240" t="s">
        <v>5</v>
      </c>
      <c r="F189" s="241" t="s">
        <v>340</v>
      </c>
      <c r="H189" s="242">
        <v>-0.33400000000000002</v>
      </c>
      <c r="I189" s="243"/>
      <c r="L189" s="239"/>
      <c r="M189" s="244"/>
      <c r="N189" s="245"/>
      <c r="O189" s="245"/>
      <c r="P189" s="245"/>
      <c r="Q189" s="245"/>
      <c r="R189" s="245"/>
      <c r="S189" s="245"/>
      <c r="T189" s="246"/>
      <c r="AT189" s="240" t="s">
        <v>236</v>
      </c>
      <c r="AU189" s="240" t="s">
        <v>89</v>
      </c>
      <c r="AV189" s="13" t="s">
        <v>89</v>
      </c>
      <c r="AW189" s="13" t="s">
        <v>40</v>
      </c>
      <c r="AX189" s="13" t="s">
        <v>77</v>
      </c>
      <c r="AY189" s="240" t="s">
        <v>146</v>
      </c>
    </row>
    <row r="190" s="13" customFormat="1">
      <c r="B190" s="239"/>
      <c r="D190" s="225" t="s">
        <v>236</v>
      </c>
      <c r="E190" s="240" t="s">
        <v>5</v>
      </c>
      <c r="F190" s="241" t="s">
        <v>341</v>
      </c>
      <c r="H190" s="242">
        <v>-32.981999999999999</v>
      </c>
      <c r="I190" s="243"/>
      <c r="L190" s="239"/>
      <c r="M190" s="244"/>
      <c r="N190" s="245"/>
      <c r="O190" s="245"/>
      <c r="P190" s="245"/>
      <c r="Q190" s="245"/>
      <c r="R190" s="245"/>
      <c r="S190" s="245"/>
      <c r="T190" s="246"/>
      <c r="AT190" s="240" t="s">
        <v>236</v>
      </c>
      <c r="AU190" s="240" t="s">
        <v>89</v>
      </c>
      <c r="AV190" s="13" t="s">
        <v>89</v>
      </c>
      <c r="AW190" s="13" t="s">
        <v>40</v>
      </c>
      <c r="AX190" s="13" t="s">
        <v>77</v>
      </c>
      <c r="AY190" s="240" t="s">
        <v>146</v>
      </c>
    </row>
    <row r="191" s="13" customFormat="1">
      <c r="B191" s="239"/>
      <c r="D191" s="225" t="s">
        <v>236</v>
      </c>
      <c r="E191" s="240" t="s">
        <v>5</v>
      </c>
      <c r="F191" s="241" t="s">
        <v>342</v>
      </c>
      <c r="H191" s="242">
        <v>-0.77800000000000002</v>
      </c>
      <c r="I191" s="243"/>
      <c r="L191" s="239"/>
      <c r="M191" s="244"/>
      <c r="N191" s="245"/>
      <c r="O191" s="245"/>
      <c r="P191" s="245"/>
      <c r="Q191" s="245"/>
      <c r="R191" s="245"/>
      <c r="S191" s="245"/>
      <c r="T191" s="246"/>
      <c r="AT191" s="240" t="s">
        <v>236</v>
      </c>
      <c r="AU191" s="240" t="s">
        <v>89</v>
      </c>
      <c r="AV191" s="13" t="s">
        <v>89</v>
      </c>
      <c r="AW191" s="13" t="s">
        <v>40</v>
      </c>
      <c r="AX191" s="13" t="s">
        <v>77</v>
      </c>
      <c r="AY191" s="240" t="s">
        <v>146</v>
      </c>
    </row>
    <row r="192" s="13" customFormat="1">
      <c r="B192" s="239"/>
      <c r="D192" s="225" t="s">
        <v>236</v>
      </c>
      <c r="E192" s="240" t="s">
        <v>5</v>
      </c>
      <c r="F192" s="241" t="s">
        <v>343</v>
      </c>
      <c r="H192" s="242">
        <v>-5.5309999999999997</v>
      </c>
      <c r="I192" s="243"/>
      <c r="L192" s="239"/>
      <c r="M192" s="244"/>
      <c r="N192" s="245"/>
      <c r="O192" s="245"/>
      <c r="P192" s="245"/>
      <c r="Q192" s="245"/>
      <c r="R192" s="245"/>
      <c r="S192" s="245"/>
      <c r="T192" s="246"/>
      <c r="AT192" s="240" t="s">
        <v>236</v>
      </c>
      <c r="AU192" s="240" t="s">
        <v>89</v>
      </c>
      <c r="AV192" s="13" t="s">
        <v>89</v>
      </c>
      <c r="AW192" s="13" t="s">
        <v>40</v>
      </c>
      <c r="AX192" s="13" t="s">
        <v>77</v>
      </c>
      <c r="AY192" s="240" t="s">
        <v>146</v>
      </c>
    </row>
    <row r="193" s="13" customFormat="1">
      <c r="B193" s="239"/>
      <c r="D193" s="225" t="s">
        <v>236</v>
      </c>
      <c r="E193" s="240" t="s">
        <v>5</v>
      </c>
      <c r="F193" s="241" t="s">
        <v>344</v>
      </c>
      <c r="H193" s="242">
        <v>-1.1479999999999999</v>
      </c>
      <c r="I193" s="243"/>
      <c r="L193" s="239"/>
      <c r="M193" s="244"/>
      <c r="N193" s="245"/>
      <c r="O193" s="245"/>
      <c r="P193" s="245"/>
      <c r="Q193" s="245"/>
      <c r="R193" s="245"/>
      <c r="S193" s="245"/>
      <c r="T193" s="246"/>
      <c r="AT193" s="240" t="s">
        <v>236</v>
      </c>
      <c r="AU193" s="240" t="s">
        <v>89</v>
      </c>
      <c r="AV193" s="13" t="s">
        <v>89</v>
      </c>
      <c r="AW193" s="13" t="s">
        <v>40</v>
      </c>
      <c r="AX193" s="13" t="s">
        <v>77</v>
      </c>
      <c r="AY193" s="240" t="s">
        <v>146</v>
      </c>
    </row>
    <row r="194" s="13" customFormat="1">
      <c r="B194" s="239"/>
      <c r="D194" s="225" t="s">
        <v>236</v>
      </c>
      <c r="E194" s="240" t="s">
        <v>5</v>
      </c>
      <c r="F194" s="241" t="s">
        <v>345</v>
      </c>
      <c r="H194" s="242">
        <v>-2.4220000000000002</v>
      </c>
      <c r="I194" s="243"/>
      <c r="L194" s="239"/>
      <c r="M194" s="244"/>
      <c r="N194" s="245"/>
      <c r="O194" s="245"/>
      <c r="P194" s="245"/>
      <c r="Q194" s="245"/>
      <c r="R194" s="245"/>
      <c r="S194" s="245"/>
      <c r="T194" s="246"/>
      <c r="AT194" s="240" t="s">
        <v>236</v>
      </c>
      <c r="AU194" s="240" t="s">
        <v>89</v>
      </c>
      <c r="AV194" s="13" t="s">
        <v>89</v>
      </c>
      <c r="AW194" s="13" t="s">
        <v>40</v>
      </c>
      <c r="AX194" s="13" t="s">
        <v>77</v>
      </c>
      <c r="AY194" s="240" t="s">
        <v>146</v>
      </c>
    </row>
    <row r="195" s="12" customFormat="1">
      <c r="B195" s="232"/>
      <c r="D195" s="225" t="s">
        <v>236</v>
      </c>
      <c r="E195" s="233" t="s">
        <v>5</v>
      </c>
      <c r="F195" s="234" t="s">
        <v>346</v>
      </c>
      <c r="H195" s="233" t="s">
        <v>5</v>
      </c>
      <c r="I195" s="235"/>
      <c r="L195" s="232"/>
      <c r="M195" s="236"/>
      <c r="N195" s="237"/>
      <c r="O195" s="237"/>
      <c r="P195" s="237"/>
      <c r="Q195" s="237"/>
      <c r="R195" s="237"/>
      <c r="S195" s="237"/>
      <c r="T195" s="238"/>
      <c r="AT195" s="233" t="s">
        <v>236</v>
      </c>
      <c r="AU195" s="233" t="s">
        <v>89</v>
      </c>
      <c r="AV195" s="12" t="s">
        <v>84</v>
      </c>
      <c r="AW195" s="12" t="s">
        <v>40</v>
      </c>
      <c r="AX195" s="12" t="s">
        <v>77</v>
      </c>
      <c r="AY195" s="233" t="s">
        <v>146</v>
      </c>
    </row>
    <row r="196" s="13" customFormat="1">
      <c r="B196" s="239"/>
      <c r="D196" s="225" t="s">
        <v>236</v>
      </c>
      <c r="E196" s="240" t="s">
        <v>5</v>
      </c>
      <c r="F196" s="241" t="s">
        <v>347</v>
      </c>
      <c r="H196" s="242">
        <v>-6.6790000000000003</v>
      </c>
      <c r="I196" s="243"/>
      <c r="L196" s="239"/>
      <c r="M196" s="244"/>
      <c r="N196" s="245"/>
      <c r="O196" s="245"/>
      <c r="P196" s="245"/>
      <c r="Q196" s="245"/>
      <c r="R196" s="245"/>
      <c r="S196" s="245"/>
      <c r="T196" s="246"/>
      <c r="AT196" s="240" t="s">
        <v>236</v>
      </c>
      <c r="AU196" s="240" t="s">
        <v>89</v>
      </c>
      <c r="AV196" s="13" t="s">
        <v>89</v>
      </c>
      <c r="AW196" s="13" t="s">
        <v>40</v>
      </c>
      <c r="AX196" s="13" t="s">
        <v>77</v>
      </c>
      <c r="AY196" s="240" t="s">
        <v>146</v>
      </c>
    </row>
    <row r="197" s="14" customFormat="1">
      <c r="B197" s="247"/>
      <c r="D197" s="225" t="s">
        <v>236</v>
      </c>
      <c r="E197" s="248" t="s">
        <v>5</v>
      </c>
      <c r="F197" s="249" t="s">
        <v>242</v>
      </c>
      <c r="H197" s="250">
        <v>30.872</v>
      </c>
      <c r="I197" s="251"/>
      <c r="L197" s="247"/>
      <c r="M197" s="252"/>
      <c r="N197" s="253"/>
      <c r="O197" s="253"/>
      <c r="P197" s="253"/>
      <c r="Q197" s="253"/>
      <c r="R197" s="253"/>
      <c r="S197" s="253"/>
      <c r="T197" s="254"/>
      <c r="AT197" s="248" t="s">
        <v>236</v>
      </c>
      <c r="AU197" s="248" t="s">
        <v>89</v>
      </c>
      <c r="AV197" s="14" t="s">
        <v>145</v>
      </c>
      <c r="AW197" s="14" t="s">
        <v>40</v>
      </c>
      <c r="AX197" s="14" t="s">
        <v>84</v>
      </c>
      <c r="AY197" s="248" t="s">
        <v>146</v>
      </c>
    </row>
    <row r="198" s="1" customFormat="1" ht="16.5" customHeight="1">
      <c r="B198" s="212"/>
      <c r="C198" s="213" t="s">
        <v>348</v>
      </c>
      <c r="D198" s="213" t="s">
        <v>148</v>
      </c>
      <c r="E198" s="214" t="s">
        <v>349</v>
      </c>
      <c r="F198" s="215" t="s">
        <v>350</v>
      </c>
      <c r="G198" s="216" t="s">
        <v>321</v>
      </c>
      <c r="H198" s="217">
        <v>0.33400000000000002</v>
      </c>
      <c r="I198" s="218"/>
      <c r="J198" s="219">
        <f>ROUND(I198*H198,2)</f>
        <v>0</v>
      </c>
      <c r="K198" s="215" t="s">
        <v>233</v>
      </c>
      <c r="L198" s="48"/>
      <c r="M198" s="220" t="s">
        <v>5</v>
      </c>
      <c r="N198" s="221" t="s">
        <v>49</v>
      </c>
      <c r="O198" s="49"/>
      <c r="P198" s="222">
        <f>O198*H198</f>
        <v>0</v>
      </c>
      <c r="Q198" s="222">
        <v>0</v>
      </c>
      <c r="R198" s="222">
        <f>Q198*H198</f>
        <v>0</v>
      </c>
      <c r="S198" s="222">
        <v>0</v>
      </c>
      <c r="T198" s="223">
        <f>S198*H198</f>
        <v>0</v>
      </c>
      <c r="AR198" s="26" t="s">
        <v>145</v>
      </c>
      <c r="AT198" s="26" t="s">
        <v>148</v>
      </c>
      <c r="AU198" s="26" t="s">
        <v>89</v>
      </c>
      <c r="AY198" s="26" t="s">
        <v>146</v>
      </c>
      <c r="BE198" s="224">
        <f>IF(N198="základní",J198,0)</f>
        <v>0</v>
      </c>
      <c r="BF198" s="224">
        <f>IF(N198="snížená",J198,0)</f>
        <v>0</v>
      </c>
      <c r="BG198" s="224">
        <f>IF(N198="zákl. přenesená",J198,0)</f>
        <v>0</v>
      </c>
      <c r="BH198" s="224">
        <f>IF(N198="sníž. přenesená",J198,0)</f>
        <v>0</v>
      </c>
      <c r="BI198" s="224">
        <f>IF(N198="nulová",J198,0)</f>
        <v>0</v>
      </c>
      <c r="BJ198" s="26" t="s">
        <v>89</v>
      </c>
      <c r="BK198" s="224">
        <f>ROUND(I198*H198,2)</f>
        <v>0</v>
      </c>
      <c r="BL198" s="26" t="s">
        <v>145</v>
      </c>
      <c r="BM198" s="26" t="s">
        <v>351</v>
      </c>
    </row>
    <row r="199" s="1" customFormat="1">
      <c r="B199" s="48"/>
      <c r="D199" s="225" t="s">
        <v>153</v>
      </c>
      <c r="F199" s="226" t="s">
        <v>352</v>
      </c>
      <c r="I199" s="227"/>
      <c r="L199" s="48"/>
      <c r="M199" s="228"/>
      <c r="N199" s="49"/>
      <c r="O199" s="49"/>
      <c r="P199" s="49"/>
      <c r="Q199" s="49"/>
      <c r="R199" s="49"/>
      <c r="S199" s="49"/>
      <c r="T199" s="87"/>
      <c r="AT199" s="26" t="s">
        <v>153</v>
      </c>
      <c r="AU199" s="26" t="s">
        <v>89</v>
      </c>
    </row>
    <row r="200" s="12" customFormat="1">
      <c r="B200" s="232"/>
      <c r="D200" s="225" t="s">
        <v>236</v>
      </c>
      <c r="E200" s="233" t="s">
        <v>5</v>
      </c>
      <c r="F200" s="234" t="s">
        <v>353</v>
      </c>
      <c r="H200" s="233" t="s">
        <v>5</v>
      </c>
      <c r="I200" s="235"/>
      <c r="L200" s="232"/>
      <c r="M200" s="236"/>
      <c r="N200" s="237"/>
      <c r="O200" s="237"/>
      <c r="P200" s="237"/>
      <c r="Q200" s="237"/>
      <c r="R200" s="237"/>
      <c r="S200" s="237"/>
      <c r="T200" s="238"/>
      <c r="AT200" s="233" t="s">
        <v>236</v>
      </c>
      <c r="AU200" s="233" t="s">
        <v>89</v>
      </c>
      <c r="AV200" s="12" t="s">
        <v>84</v>
      </c>
      <c r="AW200" s="12" t="s">
        <v>40</v>
      </c>
      <c r="AX200" s="12" t="s">
        <v>77</v>
      </c>
      <c r="AY200" s="233" t="s">
        <v>146</v>
      </c>
    </row>
    <row r="201" s="13" customFormat="1">
      <c r="B201" s="239"/>
      <c r="D201" s="225" t="s">
        <v>236</v>
      </c>
      <c r="E201" s="240" t="s">
        <v>5</v>
      </c>
      <c r="F201" s="241" t="s">
        <v>354</v>
      </c>
      <c r="H201" s="242">
        <v>0.33400000000000002</v>
      </c>
      <c r="I201" s="243"/>
      <c r="L201" s="239"/>
      <c r="M201" s="244"/>
      <c r="N201" s="245"/>
      <c r="O201" s="245"/>
      <c r="P201" s="245"/>
      <c r="Q201" s="245"/>
      <c r="R201" s="245"/>
      <c r="S201" s="245"/>
      <c r="T201" s="246"/>
      <c r="AT201" s="240" t="s">
        <v>236</v>
      </c>
      <c r="AU201" s="240" t="s">
        <v>89</v>
      </c>
      <c r="AV201" s="13" t="s">
        <v>89</v>
      </c>
      <c r="AW201" s="13" t="s">
        <v>40</v>
      </c>
      <c r="AX201" s="13" t="s">
        <v>77</v>
      </c>
      <c r="AY201" s="240" t="s">
        <v>146</v>
      </c>
    </row>
    <row r="202" s="14" customFormat="1">
      <c r="B202" s="247"/>
      <c r="D202" s="225" t="s">
        <v>236</v>
      </c>
      <c r="E202" s="248" t="s">
        <v>5</v>
      </c>
      <c r="F202" s="249" t="s">
        <v>242</v>
      </c>
      <c r="H202" s="250">
        <v>0.33400000000000002</v>
      </c>
      <c r="I202" s="251"/>
      <c r="L202" s="247"/>
      <c r="M202" s="252"/>
      <c r="N202" s="253"/>
      <c r="O202" s="253"/>
      <c r="P202" s="253"/>
      <c r="Q202" s="253"/>
      <c r="R202" s="253"/>
      <c r="S202" s="253"/>
      <c r="T202" s="254"/>
      <c r="AT202" s="248" t="s">
        <v>236</v>
      </c>
      <c r="AU202" s="248" t="s">
        <v>89</v>
      </c>
      <c r="AV202" s="14" t="s">
        <v>145</v>
      </c>
      <c r="AW202" s="14" t="s">
        <v>40</v>
      </c>
      <c r="AX202" s="14" t="s">
        <v>84</v>
      </c>
      <c r="AY202" s="248" t="s">
        <v>146</v>
      </c>
    </row>
    <row r="203" s="1" customFormat="1" ht="16.5" customHeight="1">
      <c r="B203" s="212"/>
      <c r="C203" s="213" t="s">
        <v>355</v>
      </c>
      <c r="D203" s="213" t="s">
        <v>148</v>
      </c>
      <c r="E203" s="214" t="s">
        <v>356</v>
      </c>
      <c r="F203" s="215" t="s">
        <v>357</v>
      </c>
      <c r="G203" s="216" t="s">
        <v>321</v>
      </c>
      <c r="H203" s="217">
        <v>32.981999999999999</v>
      </c>
      <c r="I203" s="218"/>
      <c r="J203" s="219">
        <f>ROUND(I203*H203,2)</f>
        <v>0</v>
      </c>
      <c r="K203" s="215" t="s">
        <v>233</v>
      </c>
      <c r="L203" s="48"/>
      <c r="M203" s="220" t="s">
        <v>5</v>
      </c>
      <c r="N203" s="221" t="s">
        <v>49</v>
      </c>
      <c r="O203" s="49"/>
      <c r="P203" s="222">
        <f>O203*H203</f>
        <v>0</v>
      </c>
      <c r="Q203" s="222">
        <v>0</v>
      </c>
      <c r="R203" s="222">
        <f>Q203*H203</f>
        <v>0</v>
      </c>
      <c r="S203" s="222">
        <v>0</v>
      </c>
      <c r="T203" s="223">
        <f>S203*H203</f>
        <v>0</v>
      </c>
      <c r="AR203" s="26" t="s">
        <v>145</v>
      </c>
      <c r="AT203" s="26" t="s">
        <v>148</v>
      </c>
      <c r="AU203" s="26" t="s">
        <v>89</v>
      </c>
      <c r="AY203" s="26" t="s">
        <v>146</v>
      </c>
      <c r="BE203" s="224">
        <f>IF(N203="základní",J203,0)</f>
        <v>0</v>
      </c>
      <c r="BF203" s="224">
        <f>IF(N203="snížená",J203,0)</f>
        <v>0</v>
      </c>
      <c r="BG203" s="224">
        <f>IF(N203="zákl. přenesená",J203,0)</f>
        <v>0</v>
      </c>
      <c r="BH203" s="224">
        <f>IF(N203="sníž. přenesená",J203,0)</f>
        <v>0</v>
      </c>
      <c r="BI203" s="224">
        <f>IF(N203="nulová",J203,0)</f>
        <v>0</v>
      </c>
      <c r="BJ203" s="26" t="s">
        <v>89</v>
      </c>
      <c r="BK203" s="224">
        <f>ROUND(I203*H203,2)</f>
        <v>0</v>
      </c>
      <c r="BL203" s="26" t="s">
        <v>145</v>
      </c>
      <c r="BM203" s="26" t="s">
        <v>358</v>
      </c>
    </row>
    <row r="204" s="1" customFormat="1">
      <c r="B204" s="48"/>
      <c r="D204" s="225" t="s">
        <v>153</v>
      </c>
      <c r="F204" s="226" t="s">
        <v>359</v>
      </c>
      <c r="I204" s="227"/>
      <c r="L204" s="48"/>
      <c r="M204" s="228"/>
      <c r="N204" s="49"/>
      <c r="O204" s="49"/>
      <c r="P204" s="49"/>
      <c r="Q204" s="49"/>
      <c r="R204" s="49"/>
      <c r="S204" s="49"/>
      <c r="T204" s="87"/>
      <c r="AT204" s="26" t="s">
        <v>153</v>
      </c>
      <c r="AU204" s="26" t="s">
        <v>89</v>
      </c>
    </row>
    <row r="205" s="12" customFormat="1">
      <c r="B205" s="232"/>
      <c r="D205" s="225" t="s">
        <v>236</v>
      </c>
      <c r="E205" s="233" t="s">
        <v>5</v>
      </c>
      <c r="F205" s="234" t="s">
        <v>360</v>
      </c>
      <c r="H205" s="233" t="s">
        <v>5</v>
      </c>
      <c r="I205" s="235"/>
      <c r="L205" s="232"/>
      <c r="M205" s="236"/>
      <c r="N205" s="237"/>
      <c r="O205" s="237"/>
      <c r="P205" s="237"/>
      <c r="Q205" s="237"/>
      <c r="R205" s="237"/>
      <c r="S205" s="237"/>
      <c r="T205" s="238"/>
      <c r="AT205" s="233" t="s">
        <v>236</v>
      </c>
      <c r="AU205" s="233" t="s">
        <v>89</v>
      </c>
      <c r="AV205" s="12" t="s">
        <v>84</v>
      </c>
      <c r="AW205" s="12" t="s">
        <v>40</v>
      </c>
      <c r="AX205" s="12" t="s">
        <v>77</v>
      </c>
      <c r="AY205" s="233" t="s">
        <v>146</v>
      </c>
    </row>
    <row r="206" s="13" customFormat="1">
      <c r="B206" s="239"/>
      <c r="D206" s="225" t="s">
        <v>236</v>
      </c>
      <c r="E206" s="240" t="s">
        <v>5</v>
      </c>
      <c r="F206" s="241" t="s">
        <v>361</v>
      </c>
      <c r="H206" s="242">
        <v>32.981999999999999</v>
      </c>
      <c r="I206" s="243"/>
      <c r="L206" s="239"/>
      <c r="M206" s="244"/>
      <c r="N206" s="245"/>
      <c r="O206" s="245"/>
      <c r="P206" s="245"/>
      <c r="Q206" s="245"/>
      <c r="R206" s="245"/>
      <c r="S206" s="245"/>
      <c r="T206" s="246"/>
      <c r="AT206" s="240" t="s">
        <v>236</v>
      </c>
      <c r="AU206" s="240" t="s">
        <v>89</v>
      </c>
      <c r="AV206" s="13" t="s">
        <v>89</v>
      </c>
      <c r="AW206" s="13" t="s">
        <v>40</v>
      </c>
      <c r="AX206" s="13" t="s">
        <v>77</v>
      </c>
      <c r="AY206" s="240" t="s">
        <v>146</v>
      </c>
    </row>
    <row r="207" s="14" customFormat="1">
      <c r="B207" s="247"/>
      <c r="D207" s="225" t="s">
        <v>236</v>
      </c>
      <c r="E207" s="248" t="s">
        <v>5</v>
      </c>
      <c r="F207" s="249" t="s">
        <v>242</v>
      </c>
      <c r="H207" s="250">
        <v>32.981999999999999</v>
      </c>
      <c r="I207" s="251"/>
      <c r="L207" s="247"/>
      <c r="M207" s="252"/>
      <c r="N207" s="253"/>
      <c r="O207" s="253"/>
      <c r="P207" s="253"/>
      <c r="Q207" s="253"/>
      <c r="R207" s="253"/>
      <c r="S207" s="253"/>
      <c r="T207" s="254"/>
      <c r="AT207" s="248" t="s">
        <v>236</v>
      </c>
      <c r="AU207" s="248" t="s">
        <v>89</v>
      </c>
      <c r="AV207" s="14" t="s">
        <v>145</v>
      </c>
      <c r="AW207" s="14" t="s">
        <v>40</v>
      </c>
      <c r="AX207" s="14" t="s">
        <v>84</v>
      </c>
      <c r="AY207" s="248" t="s">
        <v>146</v>
      </c>
    </row>
    <row r="208" s="1" customFormat="1" ht="16.5" customHeight="1">
      <c r="B208" s="212"/>
      <c r="C208" s="213" t="s">
        <v>362</v>
      </c>
      <c r="D208" s="213" t="s">
        <v>148</v>
      </c>
      <c r="E208" s="214" t="s">
        <v>363</v>
      </c>
      <c r="F208" s="215" t="s">
        <v>364</v>
      </c>
      <c r="G208" s="216" t="s">
        <v>321</v>
      </c>
      <c r="H208" s="217">
        <v>0.77800000000000002</v>
      </c>
      <c r="I208" s="218"/>
      <c r="J208" s="219">
        <f>ROUND(I208*H208,2)</f>
        <v>0</v>
      </c>
      <c r="K208" s="215" t="s">
        <v>233</v>
      </c>
      <c r="L208" s="48"/>
      <c r="M208" s="220" t="s">
        <v>5</v>
      </c>
      <c r="N208" s="221" t="s">
        <v>49</v>
      </c>
      <c r="O208" s="49"/>
      <c r="P208" s="222">
        <f>O208*H208</f>
        <v>0</v>
      </c>
      <c r="Q208" s="222">
        <v>0</v>
      </c>
      <c r="R208" s="222">
        <f>Q208*H208</f>
        <v>0</v>
      </c>
      <c r="S208" s="222">
        <v>0</v>
      </c>
      <c r="T208" s="223">
        <f>S208*H208</f>
        <v>0</v>
      </c>
      <c r="AR208" s="26" t="s">
        <v>145</v>
      </c>
      <c r="AT208" s="26" t="s">
        <v>148</v>
      </c>
      <c r="AU208" s="26" t="s">
        <v>89</v>
      </c>
      <c r="AY208" s="26" t="s">
        <v>146</v>
      </c>
      <c r="BE208" s="224">
        <f>IF(N208="základní",J208,0)</f>
        <v>0</v>
      </c>
      <c r="BF208" s="224">
        <f>IF(N208="snížená",J208,0)</f>
        <v>0</v>
      </c>
      <c r="BG208" s="224">
        <f>IF(N208="zákl. přenesená",J208,0)</f>
        <v>0</v>
      </c>
      <c r="BH208" s="224">
        <f>IF(N208="sníž. přenesená",J208,0)</f>
        <v>0</v>
      </c>
      <c r="BI208" s="224">
        <f>IF(N208="nulová",J208,0)</f>
        <v>0</v>
      </c>
      <c r="BJ208" s="26" t="s">
        <v>89</v>
      </c>
      <c r="BK208" s="224">
        <f>ROUND(I208*H208,2)</f>
        <v>0</v>
      </c>
      <c r="BL208" s="26" t="s">
        <v>145</v>
      </c>
      <c r="BM208" s="26" t="s">
        <v>365</v>
      </c>
    </row>
    <row r="209" s="1" customFormat="1">
      <c r="B209" s="48"/>
      <c r="D209" s="225" t="s">
        <v>153</v>
      </c>
      <c r="F209" s="226" t="s">
        <v>366</v>
      </c>
      <c r="I209" s="227"/>
      <c r="L209" s="48"/>
      <c r="M209" s="228"/>
      <c r="N209" s="49"/>
      <c r="O209" s="49"/>
      <c r="P209" s="49"/>
      <c r="Q209" s="49"/>
      <c r="R209" s="49"/>
      <c r="S209" s="49"/>
      <c r="T209" s="87"/>
      <c r="AT209" s="26" t="s">
        <v>153</v>
      </c>
      <c r="AU209" s="26" t="s">
        <v>89</v>
      </c>
    </row>
    <row r="210" s="12" customFormat="1">
      <c r="B210" s="232"/>
      <c r="D210" s="225" t="s">
        <v>236</v>
      </c>
      <c r="E210" s="233" t="s">
        <v>5</v>
      </c>
      <c r="F210" s="234" t="s">
        <v>367</v>
      </c>
      <c r="H210" s="233" t="s">
        <v>5</v>
      </c>
      <c r="I210" s="235"/>
      <c r="L210" s="232"/>
      <c r="M210" s="236"/>
      <c r="N210" s="237"/>
      <c r="O210" s="237"/>
      <c r="P210" s="237"/>
      <c r="Q210" s="237"/>
      <c r="R210" s="237"/>
      <c r="S210" s="237"/>
      <c r="T210" s="238"/>
      <c r="AT210" s="233" t="s">
        <v>236</v>
      </c>
      <c r="AU210" s="233" t="s">
        <v>89</v>
      </c>
      <c r="AV210" s="12" t="s">
        <v>84</v>
      </c>
      <c r="AW210" s="12" t="s">
        <v>40</v>
      </c>
      <c r="AX210" s="12" t="s">
        <v>77</v>
      </c>
      <c r="AY210" s="233" t="s">
        <v>146</v>
      </c>
    </row>
    <row r="211" s="13" customFormat="1">
      <c r="B211" s="239"/>
      <c r="D211" s="225" t="s">
        <v>236</v>
      </c>
      <c r="E211" s="240" t="s">
        <v>5</v>
      </c>
      <c r="F211" s="241" t="s">
        <v>368</v>
      </c>
      <c r="H211" s="242">
        <v>0.77800000000000002</v>
      </c>
      <c r="I211" s="243"/>
      <c r="L211" s="239"/>
      <c r="M211" s="244"/>
      <c r="N211" s="245"/>
      <c r="O211" s="245"/>
      <c r="P211" s="245"/>
      <c r="Q211" s="245"/>
      <c r="R211" s="245"/>
      <c r="S211" s="245"/>
      <c r="T211" s="246"/>
      <c r="AT211" s="240" t="s">
        <v>236</v>
      </c>
      <c r="AU211" s="240" t="s">
        <v>89</v>
      </c>
      <c r="AV211" s="13" t="s">
        <v>89</v>
      </c>
      <c r="AW211" s="13" t="s">
        <v>40</v>
      </c>
      <c r="AX211" s="13" t="s">
        <v>77</v>
      </c>
      <c r="AY211" s="240" t="s">
        <v>146</v>
      </c>
    </row>
    <row r="212" s="14" customFormat="1">
      <c r="B212" s="247"/>
      <c r="D212" s="225" t="s">
        <v>236</v>
      </c>
      <c r="E212" s="248" t="s">
        <v>5</v>
      </c>
      <c r="F212" s="249" t="s">
        <v>242</v>
      </c>
      <c r="H212" s="250">
        <v>0.77800000000000002</v>
      </c>
      <c r="I212" s="251"/>
      <c r="L212" s="247"/>
      <c r="M212" s="252"/>
      <c r="N212" s="253"/>
      <c r="O212" s="253"/>
      <c r="P212" s="253"/>
      <c r="Q212" s="253"/>
      <c r="R212" s="253"/>
      <c r="S212" s="253"/>
      <c r="T212" s="254"/>
      <c r="AT212" s="248" t="s">
        <v>236</v>
      </c>
      <c r="AU212" s="248" t="s">
        <v>89</v>
      </c>
      <c r="AV212" s="14" t="s">
        <v>145</v>
      </c>
      <c r="AW212" s="14" t="s">
        <v>40</v>
      </c>
      <c r="AX212" s="14" t="s">
        <v>84</v>
      </c>
      <c r="AY212" s="248" t="s">
        <v>146</v>
      </c>
    </row>
    <row r="213" s="1" customFormat="1" ht="16.5" customHeight="1">
      <c r="B213" s="212"/>
      <c r="C213" s="213" t="s">
        <v>10</v>
      </c>
      <c r="D213" s="213" t="s">
        <v>148</v>
      </c>
      <c r="E213" s="214" t="s">
        <v>369</v>
      </c>
      <c r="F213" s="215" t="s">
        <v>370</v>
      </c>
      <c r="G213" s="216" t="s">
        <v>321</v>
      </c>
      <c r="H213" s="217">
        <v>5.5309999999999997</v>
      </c>
      <c r="I213" s="218"/>
      <c r="J213" s="219">
        <f>ROUND(I213*H213,2)</f>
        <v>0</v>
      </c>
      <c r="K213" s="215" t="s">
        <v>233</v>
      </c>
      <c r="L213" s="48"/>
      <c r="M213" s="220" t="s">
        <v>5</v>
      </c>
      <c r="N213" s="221" t="s">
        <v>49</v>
      </c>
      <c r="O213" s="49"/>
      <c r="P213" s="222">
        <f>O213*H213</f>
        <v>0</v>
      </c>
      <c r="Q213" s="222">
        <v>0</v>
      </c>
      <c r="R213" s="222">
        <f>Q213*H213</f>
        <v>0</v>
      </c>
      <c r="S213" s="222">
        <v>0</v>
      </c>
      <c r="T213" s="223">
        <f>S213*H213</f>
        <v>0</v>
      </c>
      <c r="AR213" s="26" t="s">
        <v>145</v>
      </c>
      <c r="AT213" s="26" t="s">
        <v>148</v>
      </c>
      <c r="AU213" s="26" t="s">
        <v>89</v>
      </c>
      <c r="AY213" s="26" t="s">
        <v>146</v>
      </c>
      <c r="BE213" s="224">
        <f>IF(N213="základní",J213,0)</f>
        <v>0</v>
      </c>
      <c r="BF213" s="224">
        <f>IF(N213="snížená",J213,0)</f>
        <v>0</v>
      </c>
      <c r="BG213" s="224">
        <f>IF(N213="zákl. přenesená",J213,0)</f>
        <v>0</v>
      </c>
      <c r="BH213" s="224">
        <f>IF(N213="sníž. přenesená",J213,0)</f>
        <v>0</v>
      </c>
      <c r="BI213" s="224">
        <f>IF(N213="nulová",J213,0)</f>
        <v>0</v>
      </c>
      <c r="BJ213" s="26" t="s">
        <v>89</v>
      </c>
      <c r="BK213" s="224">
        <f>ROUND(I213*H213,2)</f>
        <v>0</v>
      </c>
      <c r="BL213" s="26" t="s">
        <v>145</v>
      </c>
      <c r="BM213" s="26" t="s">
        <v>371</v>
      </c>
    </row>
    <row r="214" s="1" customFormat="1">
      <c r="B214" s="48"/>
      <c r="D214" s="225" t="s">
        <v>153</v>
      </c>
      <c r="F214" s="226" t="s">
        <v>372</v>
      </c>
      <c r="I214" s="227"/>
      <c r="L214" s="48"/>
      <c r="M214" s="228"/>
      <c r="N214" s="49"/>
      <c r="O214" s="49"/>
      <c r="P214" s="49"/>
      <c r="Q214" s="49"/>
      <c r="R214" s="49"/>
      <c r="S214" s="49"/>
      <c r="T214" s="87"/>
      <c r="AT214" s="26" t="s">
        <v>153</v>
      </c>
      <c r="AU214" s="26" t="s">
        <v>89</v>
      </c>
    </row>
    <row r="215" s="12" customFormat="1">
      <c r="B215" s="232"/>
      <c r="D215" s="225" t="s">
        <v>236</v>
      </c>
      <c r="E215" s="233" t="s">
        <v>5</v>
      </c>
      <c r="F215" s="234" t="s">
        <v>373</v>
      </c>
      <c r="H215" s="233" t="s">
        <v>5</v>
      </c>
      <c r="I215" s="235"/>
      <c r="L215" s="232"/>
      <c r="M215" s="236"/>
      <c r="N215" s="237"/>
      <c r="O215" s="237"/>
      <c r="P215" s="237"/>
      <c r="Q215" s="237"/>
      <c r="R215" s="237"/>
      <c r="S215" s="237"/>
      <c r="T215" s="238"/>
      <c r="AT215" s="233" t="s">
        <v>236</v>
      </c>
      <c r="AU215" s="233" t="s">
        <v>89</v>
      </c>
      <c r="AV215" s="12" t="s">
        <v>84</v>
      </c>
      <c r="AW215" s="12" t="s">
        <v>40</v>
      </c>
      <c r="AX215" s="12" t="s">
        <v>77</v>
      </c>
      <c r="AY215" s="233" t="s">
        <v>146</v>
      </c>
    </row>
    <row r="216" s="13" customFormat="1">
      <c r="B216" s="239"/>
      <c r="D216" s="225" t="s">
        <v>236</v>
      </c>
      <c r="E216" s="240" t="s">
        <v>5</v>
      </c>
      <c r="F216" s="241" t="s">
        <v>374</v>
      </c>
      <c r="H216" s="242">
        <v>5.4050000000000002</v>
      </c>
      <c r="I216" s="243"/>
      <c r="L216" s="239"/>
      <c r="M216" s="244"/>
      <c r="N216" s="245"/>
      <c r="O216" s="245"/>
      <c r="P216" s="245"/>
      <c r="Q216" s="245"/>
      <c r="R216" s="245"/>
      <c r="S216" s="245"/>
      <c r="T216" s="246"/>
      <c r="AT216" s="240" t="s">
        <v>236</v>
      </c>
      <c r="AU216" s="240" t="s">
        <v>89</v>
      </c>
      <c r="AV216" s="13" t="s">
        <v>89</v>
      </c>
      <c r="AW216" s="13" t="s">
        <v>40</v>
      </c>
      <c r="AX216" s="13" t="s">
        <v>77</v>
      </c>
      <c r="AY216" s="240" t="s">
        <v>146</v>
      </c>
    </row>
    <row r="217" s="12" customFormat="1">
      <c r="B217" s="232"/>
      <c r="D217" s="225" t="s">
        <v>236</v>
      </c>
      <c r="E217" s="233" t="s">
        <v>5</v>
      </c>
      <c r="F217" s="234" t="s">
        <v>375</v>
      </c>
      <c r="H217" s="233" t="s">
        <v>5</v>
      </c>
      <c r="I217" s="235"/>
      <c r="L217" s="232"/>
      <c r="M217" s="236"/>
      <c r="N217" s="237"/>
      <c r="O217" s="237"/>
      <c r="P217" s="237"/>
      <c r="Q217" s="237"/>
      <c r="R217" s="237"/>
      <c r="S217" s="237"/>
      <c r="T217" s="238"/>
      <c r="AT217" s="233" t="s">
        <v>236</v>
      </c>
      <c r="AU217" s="233" t="s">
        <v>89</v>
      </c>
      <c r="AV217" s="12" t="s">
        <v>84</v>
      </c>
      <c r="AW217" s="12" t="s">
        <v>40</v>
      </c>
      <c r="AX217" s="12" t="s">
        <v>77</v>
      </c>
      <c r="AY217" s="233" t="s">
        <v>146</v>
      </c>
    </row>
    <row r="218" s="13" customFormat="1">
      <c r="B218" s="239"/>
      <c r="D218" s="225" t="s">
        <v>236</v>
      </c>
      <c r="E218" s="240" t="s">
        <v>5</v>
      </c>
      <c r="F218" s="241" t="s">
        <v>376</v>
      </c>
      <c r="H218" s="242">
        <v>0.126</v>
      </c>
      <c r="I218" s="243"/>
      <c r="L218" s="239"/>
      <c r="M218" s="244"/>
      <c r="N218" s="245"/>
      <c r="O218" s="245"/>
      <c r="P218" s="245"/>
      <c r="Q218" s="245"/>
      <c r="R218" s="245"/>
      <c r="S218" s="245"/>
      <c r="T218" s="246"/>
      <c r="AT218" s="240" t="s">
        <v>236</v>
      </c>
      <c r="AU218" s="240" t="s">
        <v>89</v>
      </c>
      <c r="AV218" s="13" t="s">
        <v>89</v>
      </c>
      <c r="AW218" s="13" t="s">
        <v>40</v>
      </c>
      <c r="AX218" s="13" t="s">
        <v>77</v>
      </c>
      <c r="AY218" s="240" t="s">
        <v>146</v>
      </c>
    </row>
    <row r="219" s="14" customFormat="1">
      <c r="B219" s="247"/>
      <c r="D219" s="225" t="s">
        <v>236</v>
      </c>
      <c r="E219" s="248" t="s">
        <v>5</v>
      </c>
      <c r="F219" s="249" t="s">
        <v>242</v>
      </c>
      <c r="H219" s="250">
        <v>5.5309999999999997</v>
      </c>
      <c r="I219" s="251"/>
      <c r="L219" s="247"/>
      <c r="M219" s="252"/>
      <c r="N219" s="253"/>
      <c r="O219" s="253"/>
      <c r="P219" s="253"/>
      <c r="Q219" s="253"/>
      <c r="R219" s="253"/>
      <c r="S219" s="253"/>
      <c r="T219" s="254"/>
      <c r="AT219" s="248" t="s">
        <v>236</v>
      </c>
      <c r="AU219" s="248" t="s">
        <v>89</v>
      </c>
      <c r="AV219" s="14" t="s">
        <v>145</v>
      </c>
      <c r="AW219" s="14" t="s">
        <v>40</v>
      </c>
      <c r="AX219" s="14" t="s">
        <v>84</v>
      </c>
      <c r="AY219" s="248" t="s">
        <v>146</v>
      </c>
    </row>
    <row r="220" s="1" customFormat="1" ht="25.5" customHeight="1">
      <c r="B220" s="212"/>
      <c r="C220" s="213" t="s">
        <v>377</v>
      </c>
      <c r="D220" s="213" t="s">
        <v>148</v>
      </c>
      <c r="E220" s="214" t="s">
        <v>378</v>
      </c>
      <c r="F220" s="215" t="s">
        <v>379</v>
      </c>
      <c r="G220" s="216" t="s">
        <v>321</v>
      </c>
      <c r="H220" s="217">
        <v>1.1479999999999999</v>
      </c>
      <c r="I220" s="218"/>
      <c r="J220" s="219">
        <f>ROUND(I220*H220,2)</f>
        <v>0</v>
      </c>
      <c r="K220" s="215" t="s">
        <v>233</v>
      </c>
      <c r="L220" s="48"/>
      <c r="M220" s="220" t="s">
        <v>5</v>
      </c>
      <c r="N220" s="221" t="s">
        <v>49</v>
      </c>
      <c r="O220" s="49"/>
      <c r="P220" s="222">
        <f>O220*H220</f>
        <v>0</v>
      </c>
      <c r="Q220" s="222">
        <v>0</v>
      </c>
      <c r="R220" s="222">
        <f>Q220*H220</f>
        <v>0</v>
      </c>
      <c r="S220" s="222">
        <v>0</v>
      </c>
      <c r="T220" s="223">
        <f>S220*H220</f>
        <v>0</v>
      </c>
      <c r="AR220" s="26" t="s">
        <v>145</v>
      </c>
      <c r="AT220" s="26" t="s">
        <v>148</v>
      </c>
      <c r="AU220" s="26" t="s">
        <v>89</v>
      </c>
      <c r="AY220" s="26" t="s">
        <v>146</v>
      </c>
      <c r="BE220" s="224">
        <f>IF(N220="základní",J220,0)</f>
        <v>0</v>
      </c>
      <c r="BF220" s="224">
        <f>IF(N220="snížená",J220,0)</f>
        <v>0</v>
      </c>
      <c r="BG220" s="224">
        <f>IF(N220="zákl. přenesená",J220,0)</f>
        <v>0</v>
      </c>
      <c r="BH220" s="224">
        <f>IF(N220="sníž. přenesená",J220,0)</f>
        <v>0</v>
      </c>
      <c r="BI220" s="224">
        <f>IF(N220="nulová",J220,0)</f>
        <v>0</v>
      </c>
      <c r="BJ220" s="26" t="s">
        <v>89</v>
      </c>
      <c r="BK220" s="224">
        <f>ROUND(I220*H220,2)</f>
        <v>0</v>
      </c>
      <c r="BL220" s="26" t="s">
        <v>145</v>
      </c>
      <c r="BM220" s="26" t="s">
        <v>380</v>
      </c>
    </row>
    <row r="221" s="1" customFormat="1">
      <c r="B221" s="48"/>
      <c r="D221" s="225" t="s">
        <v>153</v>
      </c>
      <c r="F221" s="226" t="s">
        <v>381</v>
      </c>
      <c r="I221" s="227"/>
      <c r="L221" s="48"/>
      <c r="M221" s="228"/>
      <c r="N221" s="49"/>
      <c r="O221" s="49"/>
      <c r="P221" s="49"/>
      <c r="Q221" s="49"/>
      <c r="R221" s="49"/>
      <c r="S221" s="49"/>
      <c r="T221" s="87"/>
      <c r="AT221" s="26" t="s">
        <v>153</v>
      </c>
      <c r="AU221" s="26" t="s">
        <v>89</v>
      </c>
    </row>
    <row r="222" s="12" customFormat="1">
      <c r="B222" s="232"/>
      <c r="D222" s="225" t="s">
        <v>236</v>
      </c>
      <c r="E222" s="233" t="s">
        <v>5</v>
      </c>
      <c r="F222" s="234" t="s">
        <v>382</v>
      </c>
      <c r="H222" s="233" t="s">
        <v>5</v>
      </c>
      <c r="I222" s="235"/>
      <c r="L222" s="232"/>
      <c r="M222" s="236"/>
      <c r="N222" s="237"/>
      <c r="O222" s="237"/>
      <c r="P222" s="237"/>
      <c r="Q222" s="237"/>
      <c r="R222" s="237"/>
      <c r="S222" s="237"/>
      <c r="T222" s="238"/>
      <c r="AT222" s="233" t="s">
        <v>236</v>
      </c>
      <c r="AU222" s="233" t="s">
        <v>89</v>
      </c>
      <c r="AV222" s="12" t="s">
        <v>84</v>
      </c>
      <c r="AW222" s="12" t="s">
        <v>40</v>
      </c>
      <c r="AX222" s="12" t="s">
        <v>77</v>
      </c>
      <c r="AY222" s="233" t="s">
        <v>146</v>
      </c>
    </row>
    <row r="223" s="13" customFormat="1">
      <c r="B223" s="239"/>
      <c r="D223" s="225" t="s">
        <v>236</v>
      </c>
      <c r="E223" s="240" t="s">
        <v>5</v>
      </c>
      <c r="F223" s="241" t="s">
        <v>383</v>
      </c>
      <c r="H223" s="242">
        <v>1.1479999999999999</v>
      </c>
      <c r="I223" s="243"/>
      <c r="L223" s="239"/>
      <c r="M223" s="244"/>
      <c r="N223" s="245"/>
      <c r="O223" s="245"/>
      <c r="P223" s="245"/>
      <c r="Q223" s="245"/>
      <c r="R223" s="245"/>
      <c r="S223" s="245"/>
      <c r="T223" s="246"/>
      <c r="AT223" s="240" t="s">
        <v>236</v>
      </c>
      <c r="AU223" s="240" t="s">
        <v>89</v>
      </c>
      <c r="AV223" s="13" t="s">
        <v>89</v>
      </c>
      <c r="AW223" s="13" t="s">
        <v>40</v>
      </c>
      <c r="AX223" s="13" t="s">
        <v>77</v>
      </c>
      <c r="AY223" s="240" t="s">
        <v>146</v>
      </c>
    </row>
    <row r="224" s="14" customFormat="1">
      <c r="B224" s="247"/>
      <c r="D224" s="225" t="s">
        <v>236</v>
      </c>
      <c r="E224" s="248" t="s">
        <v>5</v>
      </c>
      <c r="F224" s="249" t="s">
        <v>242</v>
      </c>
      <c r="H224" s="250">
        <v>1.1479999999999999</v>
      </c>
      <c r="I224" s="251"/>
      <c r="L224" s="247"/>
      <c r="M224" s="252"/>
      <c r="N224" s="253"/>
      <c r="O224" s="253"/>
      <c r="P224" s="253"/>
      <c r="Q224" s="253"/>
      <c r="R224" s="253"/>
      <c r="S224" s="253"/>
      <c r="T224" s="254"/>
      <c r="AT224" s="248" t="s">
        <v>236</v>
      </c>
      <c r="AU224" s="248" t="s">
        <v>89</v>
      </c>
      <c r="AV224" s="14" t="s">
        <v>145</v>
      </c>
      <c r="AW224" s="14" t="s">
        <v>40</v>
      </c>
      <c r="AX224" s="14" t="s">
        <v>84</v>
      </c>
      <c r="AY224" s="248" t="s">
        <v>146</v>
      </c>
    </row>
    <row r="225" s="1" customFormat="1" ht="16.5" customHeight="1">
      <c r="B225" s="212"/>
      <c r="C225" s="213" t="s">
        <v>384</v>
      </c>
      <c r="D225" s="213" t="s">
        <v>148</v>
      </c>
      <c r="E225" s="214" t="s">
        <v>385</v>
      </c>
      <c r="F225" s="215" t="s">
        <v>386</v>
      </c>
      <c r="G225" s="216" t="s">
        <v>321</v>
      </c>
      <c r="H225" s="217">
        <v>2.4220000000000002</v>
      </c>
      <c r="I225" s="218"/>
      <c r="J225" s="219">
        <f>ROUND(I225*H225,2)</f>
        <v>0</v>
      </c>
      <c r="K225" s="215" t="s">
        <v>233</v>
      </c>
      <c r="L225" s="48"/>
      <c r="M225" s="220" t="s">
        <v>5</v>
      </c>
      <c r="N225" s="221" t="s">
        <v>49</v>
      </c>
      <c r="O225" s="49"/>
      <c r="P225" s="222">
        <f>O225*H225</f>
        <v>0</v>
      </c>
      <c r="Q225" s="222">
        <v>0</v>
      </c>
      <c r="R225" s="222">
        <f>Q225*H225</f>
        <v>0</v>
      </c>
      <c r="S225" s="222">
        <v>0</v>
      </c>
      <c r="T225" s="223">
        <f>S225*H225</f>
        <v>0</v>
      </c>
      <c r="AR225" s="26" t="s">
        <v>145</v>
      </c>
      <c r="AT225" s="26" t="s">
        <v>148</v>
      </c>
      <c r="AU225" s="26" t="s">
        <v>89</v>
      </c>
      <c r="AY225" s="26" t="s">
        <v>146</v>
      </c>
      <c r="BE225" s="224">
        <f>IF(N225="základní",J225,0)</f>
        <v>0</v>
      </c>
      <c r="BF225" s="224">
        <f>IF(N225="snížená",J225,0)</f>
        <v>0</v>
      </c>
      <c r="BG225" s="224">
        <f>IF(N225="zákl. přenesená",J225,0)</f>
        <v>0</v>
      </c>
      <c r="BH225" s="224">
        <f>IF(N225="sníž. přenesená",J225,0)</f>
        <v>0</v>
      </c>
      <c r="BI225" s="224">
        <f>IF(N225="nulová",J225,0)</f>
        <v>0</v>
      </c>
      <c r="BJ225" s="26" t="s">
        <v>89</v>
      </c>
      <c r="BK225" s="224">
        <f>ROUND(I225*H225,2)</f>
        <v>0</v>
      </c>
      <c r="BL225" s="26" t="s">
        <v>145</v>
      </c>
      <c r="BM225" s="26" t="s">
        <v>387</v>
      </c>
    </row>
    <row r="226" s="1" customFormat="1">
      <c r="B226" s="48"/>
      <c r="D226" s="225" t="s">
        <v>153</v>
      </c>
      <c r="F226" s="226" t="s">
        <v>388</v>
      </c>
      <c r="I226" s="227"/>
      <c r="L226" s="48"/>
      <c r="M226" s="228"/>
      <c r="N226" s="49"/>
      <c r="O226" s="49"/>
      <c r="P226" s="49"/>
      <c r="Q226" s="49"/>
      <c r="R226" s="49"/>
      <c r="S226" s="49"/>
      <c r="T226" s="87"/>
      <c r="AT226" s="26" t="s">
        <v>153</v>
      </c>
      <c r="AU226" s="26" t="s">
        <v>89</v>
      </c>
    </row>
    <row r="227" s="13" customFormat="1">
      <c r="B227" s="239"/>
      <c r="D227" s="225" t="s">
        <v>236</v>
      </c>
      <c r="E227" s="240" t="s">
        <v>5</v>
      </c>
      <c r="F227" s="241" t="s">
        <v>389</v>
      </c>
      <c r="H227" s="242">
        <v>2.4220000000000002</v>
      </c>
      <c r="I227" s="243"/>
      <c r="L227" s="239"/>
      <c r="M227" s="244"/>
      <c r="N227" s="245"/>
      <c r="O227" s="245"/>
      <c r="P227" s="245"/>
      <c r="Q227" s="245"/>
      <c r="R227" s="245"/>
      <c r="S227" s="245"/>
      <c r="T227" s="246"/>
      <c r="AT227" s="240" t="s">
        <v>236</v>
      </c>
      <c r="AU227" s="240" t="s">
        <v>89</v>
      </c>
      <c r="AV227" s="13" t="s">
        <v>89</v>
      </c>
      <c r="AW227" s="13" t="s">
        <v>40</v>
      </c>
      <c r="AX227" s="13" t="s">
        <v>77</v>
      </c>
      <c r="AY227" s="240" t="s">
        <v>146</v>
      </c>
    </row>
    <row r="228" s="14" customFormat="1">
      <c r="B228" s="247"/>
      <c r="D228" s="225" t="s">
        <v>236</v>
      </c>
      <c r="E228" s="248" t="s">
        <v>5</v>
      </c>
      <c r="F228" s="249" t="s">
        <v>242</v>
      </c>
      <c r="H228" s="250">
        <v>2.4220000000000002</v>
      </c>
      <c r="I228" s="251"/>
      <c r="L228" s="247"/>
      <c r="M228" s="252"/>
      <c r="N228" s="253"/>
      <c r="O228" s="253"/>
      <c r="P228" s="253"/>
      <c r="Q228" s="253"/>
      <c r="R228" s="253"/>
      <c r="S228" s="253"/>
      <c r="T228" s="254"/>
      <c r="AT228" s="248" t="s">
        <v>236</v>
      </c>
      <c r="AU228" s="248" t="s">
        <v>89</v>
      </c>
      <c r="AV228" s="14" t="s">
        <v>145</v>
      </c>
      <c r="AW228" s="14" t="s">
        <v>40</v>
      </c>
      <c r="AX228" s="14" t="s">
        <v>84</v>
      </c>
      <c r="AY228" s="248" t="s">
        <v>146</v>
      </c>
    </row>
    <row r="229" s="11" customFormat="1" ht="29.88" customHeight="1">
      <c r="B229" s="199"/>
      <c r="D229" s="200" t="s">
        <v>76</v>
      </c>
      <c r="E229" s="210" t="s">
        <v>390</v>
      </c>
      <c r="F229" s="210" t="s">
        <v>391</v>
      </c>
      <c r="I229" s="202"/>
      <c r="J229" s="211">
        <f>BK229</f>
        <v>0</v>
      </c>
      <c r="L229" s="199"/>
      <c r="M229" s="204"/>
      <c r="N229" s="205"/>
      <c r="O229" s="205"/>
      <c r="P229" s="206">
        <f>SUM(P230:P231)</f>
        <v>0</v>
      </c>
      <c r="Q229" s="205"/>
      <c r="R229" s="206">
        <f>SUM(R230:R231)</f>
        <v>0</v>
      </c>
      <c r="S229" s="205"/>
      <c r="T229" s="207">
        <f>SUM(T230:T231)</f>
        <v>0</v>
      </c>
      <c r="AR229" s="200" t="s">
        <v>84</v>
      </c>
      <c r="AT229" s="208" t="s">
        <v>76</v>
      </c>
      <c r="AU229" s="208" t="s">
        <v>84</v>
      </c>
      <c r="AY229" s="200" t="s">
        <v>146</v>
      </c>
      <c r="BK229" s="209">
        <f>SUM(BK230:BK231)</f>
        <v>0</v>
      </c>
    </row>
    <row r="230" s="1" customFormat="1" ht="16.5" customHeight="1">
      <c r="B230" s="212"/>
      <c r="C230" s="213" t="s">
        <v>392</v>
      </c>
      <c r="D230" s="213" t="s">
        <v>148</v>
      </c>
      <c r="E230" s="214" t="s">
        <v>393</v>
      </c>
      <c r="F230" s="215" t="s">
        <v>394</v>
      </c>
      <c r="G230" s="216" t="s">
        <v>321</v>
      </c>
      <c r="H230" s="217">
        <v>1.9710000000000001</v>
      </c>
      <c r="I230" s="218"/>
      <c r="J230" s="219">
        <f>ROUND(I230*H230,2)</f>
        <v>0</v>
      </c>
      <c r="K230" s="215" t="s">
        <v>233</v>
      </c>
      <c r="L230" s="48"/>
      <c r="M230" s="220" t="s">
        <v>5</v>
      </c>
      <c r="N230" s="221" t="s">
        <v>49</v>
      </c>
      <c r="O230" s="49"/>
      <c r="P230" s="222">
        <f>O230*H230</f>
        <v>0</v>
      </c>
      <c r="Q230" s="222">
        <v>0</v>
      </c>
      <c r="R230" s="222">
        <f>Q230*H230</f>
        <v>0</v>
      </c>
      <c r="S230" s="222">
        <v>0</v>
      </c>
      <c r="T230" s="223">
        <f>S230*H230</f>
        <v>0</v>
      </c>
      <c r="AR230" s="26" t="s">
        <v>145</v>
      </c>
      <c r="AT230" s="26" t="s">
        <v>148</v>
      </c>
      <c r="AU230" s="26" t="s">
        <v>89</v>
      </c>
      <c r="AY230" s="26" t="s">
        <v>146</v>
      </c>
      <c r="BE230" s="224">
        <f>IF(N230="základní",J230,0)</f>
        <v>0</v>
      </c>
      <c r="BF230" s="224">
        <f>IF(N230="snížená",J230,0)</f>
        <v>0</v>
      </c>
      <c r="BG230" s="224">
        <f>IF(N230="zákl. přenesená",J230,0)</f>
        <v>0</v>
      </c>
      <c r="BH230" s="224">
        <f>IF(N230="sníž. přenesená",J230,0)</f>
        <v>0</v>
      </c>
      <c r="BI230" s="224">
        <f>IF(N230="nulová",J230,0)</f>
        <v>0</v>
      </c>
      <c r="BJ230" s="26" t="s">
        <v>89</v>
      </c>
      <c r="BK230" s="224">
        <f>ROUND(I230*H230,2)</f>
        <v>0</v>
      </c>
      <c r="BL230" s="26" t="s">
        <v>145</v>
      </c>
      <c r="BM230" s="26" t="s">
        <v>395</v>
      </c>
    </row>
    <row r="231" s="1" customFormat="1">
      <c r="B231" s="48"/>
      <c r="D231" s="225" t="s">
        <v>153</v>
      </c>
      <c r="F231" s="226" t="s">
        <v>396</v>
      </c>
      <c r="I231" s="227"/>
      <c r="L231" s="48"/>
      <c r="M231" s="228"/>
      <c r="N231" s="49"/>
      <c r="O231" s="49"/>
      <c r="P231" s="49"/>
      <c r="Q231" s="49"/>
      <c r="R231" s="49"/>
      <c r="S231" s="49"/>
      <c r="T231" s="87"/>
      <c r="AT231" s="26" t="s">
        <v>153</v>
      </c>
      <c r="AU231" s="26" t="s">
        <v>89</v>
      </c>
    </row>
    <row r="232" s="11" customFormat="1" ht="37.44" customHeight="1">
      <c r="B232" s="199"/>
      <c r="D232" s="200" t="s">
        <v>76</v>
      </c>
      <c r="E232" s="201" t="s">
        <v>397</v>
      </c>
      <c r="F232" s="201" t="s">
        <v>398</v>
      </c>
      <c r="I232" s="202"/>
      <c r="J232" s="203">
        <f>BK232</f>
        <v>0</v>
      </c>
      <c r="L232" s="199"/>
      <c r="M232" s="204"/>
      <c r="N232" s="205"/>
      <c r="O232" s="205"/>
      <c r="P232" s="206">
        <f>P233+P242+P249+P257+P408+P415+P512+P533+P536</f>
        <v>0</v>
      </c>
      <c r="Q232" s="205"/>
      <c r="R232" s="206">
        <f>R233+R242+R249+R257+R408+R415+R512+R533+R536</f>
        <v>0.26055496999999994</v>
      </c>
      <c r="S232" s="205"/>
      <c r="T232" s="207">
        <f>T233+T242+T249+T257+T408+T415+T512+T533+T536</f>
        <v>47.492654419999987</v>
      </c>
      <c r="AR232" s="200" t="s">
        <v>89</v>
      </c>
      <c r="AT232" s="208" t="s">
        <v>76</v>
      </c>
      <c r="AU232" s="208" t="s">
        <v>77</v>
      </c>
      <c r="AY232" s="200" t="s">
        <v>146</v>
      </c>
      <c r="BK232" s="209">
        <f>BK233+BK242+BK249+BK257+BK408+BK415+BK512+BK533+BK536</f>
        <v>0</v>
      </c>
    </row>
    <row r="233" s="11" customFormat="1" ht="19.92" customHeight="1">
      <c r="B233" s="199"/>
      <c r="D233" s="200" t="s">
        <v>76</v>
      </c>
      <c r="E233" s="210" t="s">
        <v>399</v>
      </c>
      <c r="F233" s="210" t="s">
        <v>400</v>
      </c>
      <c r="I233" s="202"/>
      <c r="J233" s="211">
        <f>BK233</f>
        <v>0</v>
      </c>
      <c r="L233" s="199"/>
      <c r="M233" s="204"/>
      <c r="N233" s="205"/>
      <c r="O233" s="205"/>
      <c r="P233" s="206">
        <f>SUM(P234:P241)</f>
        <v>0</v>
      </c>
      <c r="Q233" s="205"/>
      <c r="R233" s="206">
        <f>SUM(R234:R241)</f>
        <v>0</v>
      </c>
      <c r="S233" s="205"/>
      <c r="T233" s="207">
        <f>SUM(T234:T241)</f>
        <v>5.404776</v>
      </c>
      <c r="AR233" s="200" t="s">
        <v>89</v>
      </c>
      <c r="AT233" s="208" t="s">
        <v>76</v>
      </c>
      <c r="AU233" s="208" t="s">
        <v>84</v>
      </c>
      <c r="AY233" s="200" t="s">
        <v>146</v>
      </c>
      <c r="BK233" s="209">
        <f>SUM(BK234:BK241)</f>
        <v>0</v>
      </c>
    </row>
    <row r="234" s="1" customFormat="1" ht="16.5" customHeight="1">
      <c r="B234" s="212"/>
      <c r="C234" s="213" t="s">
        <v>401</v>
      </c>
      <c r="D234" s="213" t="s">
        <v>148</v>
      </c>
      <c r="E234" s="214" t="s">
        <v>402</v>
      </c>
      <c r="F234" s="215" t="s">
        <v>403</v>
      </c>
      <c r="G234" s="216" t="s">
        <v>232</v>
      </c>
      <c r="H234" s="217">
        <v>898.29600000000005</v>
      </c>
      <c r="I234" s="218"/>
      <c r="J234" s="219">
        <f>ROUND(I234*H234,2)</f>
        <v>0</v>
      </c>
      <c r="K234" s="215" t="s">
        <v>233</v>
      </c>
      <c r="L234" s="48"/>
      <c r="M234" s="220" t="s">
        <v>5</v>
      </c>
      <c r="N234" s="221" t="s">
        <v>49</v>
      </c>
      <c r="O234" s="49"/>
      <c r="P234" s="222">
        <f>O234*H234</f>
        <v>0</v>
      </c>
      <c r="Q234" s="222">
        <v>0</v>
      </c>
      <c r="R234" s="222">
        <f>Q234*H234</f>
        <v>0</v>
      </c>
      <c r="S234" s="222">
        <v>0.0060000000000000001</v>
      </c>
      <c r="T234" s="223">
        <f>S234*H234</f>
        <v>5.3897760000000003</v>
      </c>
      <c r="AR234" s="26" t="s">
        <v>329</v>
      </c>
      <c r="AT234" s="26" t="s">
        <v>148</v>
      </c>
      <c r="AU234" s="26" t="s">
        <v>89</v>
      </c>
      <c r="AY234" s="26" t="s">
        <v>146</v>
      </c>
      <c r="BE234" s="224">
        <f>IF(N234="základní",J234,0)</f>
        <v>0</v>
      </c>
      <c r="BF234" s="224">
        <f>IF(N234="snížená",J234,0)</f>
        <v>0</v>
      </c>
      <c r="BG234" s="224">
        <f>IF(N234="zákl. přenesená",J234,0)</f>
        <v>0</v>
      </c>
      <c r="BH234" s="224">
        <f>IF(N234="sníž. přenesená",J234,0)</f>
        <v>0</v>
      </c>
      <c r="BI234" s="224">
        <f>IF(N234="nulová",J234,0)</f>
        <v>0</v>
      </c>
      <c r="BJ234" s="26" t="s">
        <v>89</v>
      </c>
      <c r="BK234" s="224">
        <f>ROUND(I234*H234,2)</f>
        <v>0</v>
      </c>
      <c r="BL234" s="26" t="s">
        <v>329</v>
      </c>
      <c r="BM234" s="26" t="s">
        <v>404</v>
      </c>
    </row>
    <row r="235" s="1" customFormat="1">
      <c r="B235" s="48"/>
      <c r="D235" s="225" t="s">
        <v>153</v>
      </c>
      <c r="F235" s="226" t="s">
        <v>405</v>
      </c>
      <c r="I235" s="227"/>
      <c r="L235" s="48"/>
      <c r="M235" s="228"/>
      <c r="N235" s="49"/>
      <c r="O235" s="49"/>
      <c r="P235" s="49"/>
      <c r="Q235" s="49"/>
      <c r="R235" s="49"/>
      <c r="S235" s="49"/>
      <c r="T235" s="87"/>
      <c r="AT235" s="26" t="s">
        <v>153</v>
      </c>
      <c r="AU235" s="26" t="s">
        <v>89</v>
      </c>
    </row>
    <row r="236" s="1" customFormat="1" ht="16.5" customHeight="1">
      <c r="B236" s="212"/>
      <c r="C236" s="213" t="s">
        <v>406</v>
      </c>
      <c r="D236" s="213" t="s">
        <v>148</v>
      </c>
      <c r="E236" s="214" t="s">
        <v>407</v>
      </c>
      <c r="F236" s="215" t="s">
        <v>408</v>
      </c>
      <c r="G236" s="216" t="s">
        <v>287</v>
      </c>
      <c r="H236" s="217">
        <v>50</v>
      </c>
      <c r="I236" s="218"/>
      <c r="J236" s="219">
        <f>ROUND(I236*H236,2)</f>
        <v>0</v>
      </c>
      <c r="K236" s="215" t="s">
        <v>233</v>
      </c>
      <c r="L236" s="48"/>
      <c r="M236" s="220" t="s">
        <v>5</v>
      </c>
      <c r="N236" s="221" t="s">
        <v>49</v>
      </c>
      <c r="O236" s="49"/>
      <c r="P236" s="222">
        <f>O236*H236</f>
        <v>0</v>
      </c>
      <c r="Q236" s="222">
        <v>0</v>
      </c>
      <c r="R236" s="222">
        <f>Q236*H236</f>
        <v>0</v>
      </c>
      <c r="S236" s="222">
        <v>0.00029999999999999997</v>
      </c>
      <c r="T236" s="223">
        <f>S236*H236</f>
        <v>0.014999999999999999</v>
      </c>
      <c r="AR236" s="26" t="s">
        <v>329</v>
      </c>
      <c r="AT236" s="26" t="s">
        <v>148</v>
      </c>
      <c r="AU236" s="26" t="s">
        <v>89</v>
      </c>
      <c r="AY236" s="26" t="s">
        <v>146</v>
      </c>
      <c r="BE236" s="224">
        <f>IF(N236="základní",J236,0)</f>
        <v>0</v>
      </c>
      <c r="BF236" s="224">
        <f>IF(N236="snížená",J236,0)</f>
        <v>0</v>
      </c>
      <c r="BG236" s="224">
        <f>IF(N236="zákl. přenesená",J236,0)</f>
        <v>0</v>
      </c>
      <c r="BH236" s="224">
        <f>IF(N236="sníž. přenesená",J236,0)</f>
        <v>0</v>
      </c>
      <c r="BI236" s="224">
        <f>IF(N236="nulová",J236,0)</f>
        <v>0</v>
      </c>
      <c r="BJ236" s="26" t="s">
        <v>89</v>
      </c>
      <c r="BK236" s="224">
        <f>ROUND(I236*H236,2)</f>
        <v>0</v>
      </c>
      <c r="BL236" s="26" t="s">
        <v>329</v>
      </c>
      <c r="BM236" s="26" t="s">
        <v>409</v>
      </c>
    </row>
    <row r="237" s="1" customFormat="1">
      <c r="B237" s="48"/>
      <c r="D237" s="225" t="s">
        <v>153</v>
      </c>
      <c r="F237" s="226" t="s">
        <v>410</v>
      </c>
      <c r="I237" s="227"/>
      <c r="L237" s="48"/>
      <c r="M237" s="228"/>
      <c r="N237" s="49"/>
      <c r="O237" s="49"/>
      <c r="P237" s="49"/>
      <c r="Q237" s="49"/>
      <c r="R237" s="49"/>
      <c r="S237" s="49"/>
      <c r="T237" s="87"/>
      <c r="AT237" s="26" t="s">
        <v>153</v>
      </c>
      <c r="AU237" s="26" t="s">
        <v>89</v>
      </c>
    </row>
    <row r="238" s="12" customFormat="1">
      <c r="B238" s="232"/>
      <c r="D238" s="225" t="s">
        <v>236</v>
      </c>
      <c r="E238" s="233" t="s">
        <v>5</v>
      </c>
      <c r="F238" s="234" t="s">
        <v>248</v>
      </c>
      <c r="H238" s="233" t="s">
        <v>5</v>
      </c>
      <c r="I238" s="235"/>
      <c r="L238" s="232"/>
      <c r="M238" s="236"/>
      <c r="N238" s="237"/>
      <c r="O238" s="237"/>
      <c r="P238" s="237"/>
      <c r="Q238" s="237"/>
      <c r="R238" s="237"/>
      <c r="S238" s="237"/>
      <c r="T238" s="238"/>
      <c r="AT238" s="233" t="s">
        <v>236</v>
      </c>
      <c r="AU238" s="233" t="s">
        <v>89</v>
      </c>
      <c r="AV238" s="12" t="s">
        <v>84</v>
      </c>
      <c r="AW238" s="12" t="s">
        <v>40</v>
      </c>
      <c r="AX238" s="12" t="s">
        <v>77</v>
      </c>
      <c r="AY238" s="233" t="s">
        <v>146</v>
      </c>
    </row>
    <row r="239" s="12" customFormat="1">
      <c r="B239" s="232"/>
      <c r="D239" s="225" t="s">
        <v>236</v>
      </c>
      <c r="E239" s="233" t="s">
        <v>5</v>
      </c>
      <c r="F239" s="234" t="s">
        <v>295</v>
      </c>
      <c r="H239" s="233" t="s">
        <v>5</v>
      </c>
      <c r="I239" s="235"/>
      <c r="L239" s="232"/>
      <c r="M239" s="236"/>
      <c r="N239" s="237"/>
      <c r="O239" s="237"/>
      <c r="P239" s="237"/>
      <c r="Q239" s="237"/>
      <c r="R239" s="237"/>
      <c r="S239" s="237"/>
      <c r="T239" s="238"/>
      <c r="AT239" s="233" t="s">
        <v>236</v>
      </c>
      <c r="AU239" s="233" t="s">
        <v>89</v>
      </c>
      <c r="AV239" s="12" t="s">
        <v>84</v>
      </c>
      <c r="AW239" s="12" t="s">
        <v>40</v>
      </c>
      <c r="AX239" s="12" t="s">
        <v>77</v>
      </c>
      <c r="AY239" s="233" t="s">
        <v>146</v>
      </c>
    </row>
    <row r="240" s="13" customFormat="1">
      <c r="B240" s="239"/>
      <c r="D240" s="225" t="s">
        <v>236</v>
      </c>
      <c r="E240" s="240" t="s">
        <v>5</v>
      </c>
      <c r="F240" s="241" t="s">
        <v>411</v>
      </c>
      <c r="H240" s="242">
        <v>50</v>
      </c>
      <c r="I240" s="243"/>
      <c r="L240" s="239"/>
      <c r="M240" s="244"/>
      <c r="N240" s="245"/>
      <c r="O240" s="245"/>
      <c r="P240" s="245"/>
      <c r="Q240" s="245"/>
      <c r="R240" s="245"/>
      <c r="S240" s="245"/>
      <c r="T240" s="246"/>
      <c r="AT240" s="240" t="s">
        <v>236</v>
      </c>
      <c r="AU240" s="240" t="s">
        <v>89</v>
      </c>
      <c r="AV240" s="13" t="s">
        <v>89</v>
      </c>
      <c r="AW240" s="13" t="s">
        <v>40</v>
      </c>
      <c r="AX240" s="13" t="s">
        <v>77</v>
      </c>
      <c r="AY240" s="240" t="s">
        <v>146</v>
      </c>
    </row>
    <row r="241" s="14" customFormat="1">
      <c r="B241" s="247"/>
      <c r="D241" s="225" t="s">
        <v>236</v>
      </c>
      <c r="E241" s="248" t="s">
        <v>5</v>
      </c>
      <c r="F241" s="249" t="s">
        <v>242</v>
      </c>
      <c r="H241" s="250">
        <v>50</v>
      </c>
      <c r="I241" s="251"/>
      <c r="L241" s="247"/>
      <c r="M241" s="252"/>
      <c r="N241" s="253"/>
      <c r="O241" s="253"/>
      <c r="P241" s="253"/>
      <c r="Q241" s="253"/>
      <c r="R241" s="253"/>
      <c r="S241" s="253"/>
      <c r="T241" s="254"/>
      <c r="AT241" s="248" t="s">
        <v>236</v>
      </c>
      <c r="AU241" s="248" t="s">
        <v>89</v>
      </c>
      <c r="AV241" s="14" t="s">
        <v>145</v>
      </c>
      <c r="AW241" s="14" t="s">
        <v>40</v>
      </c>
      <c r="AX241" s="14" t="s">
        <v>84</v>
      </c>
      <c r="AY241" s="248" t="s">
        <v>146</v>
      </c>
    </row>
    <row r="242" s="11" customFormat="1" ht="29.88" customHeight="1">
      <c r="B242" s="199"/>
      <c r="D242" s="200" t="s">
        <v>76</v>
      </c>
      <c r="E242" s="210" t="s">
        <v>412</v>
      </c>
      <c r="F242" s="210" t="s">
        <v>413</v>
      </c>
      <c r="I242" s="202"/>
      <c r="J242" s="211">
        <f>BK242</f>
        <v>0</v>
      </c>
      <c r="L242" s="199"/>
      <c r="M242" s="204"/>
      <c r="N242" s="205"/>
      <c r="O242" s="205"/>
      <c r="P242" s="206">
        <f>SUM(P243:P248)</f>
        <v>0</v>
      </c>
      <c r="Q242" s="205"/>
      <c r="R242" s="206">
        <f>SUM(R243:R248)</f>
        <v>0</v>
      </c>
      <c r="S242" s="205"/>
      <c r="T242" s="207">
        <f>SUM(T243:T248)</f>
        <v>0.1264536</v>
      </c>
      <c r="AR242" s="200" t="s">
        <v>89</v>
      </c>
      <c r="AT242" s="208" t="s">
        <v>76</v>
      </c>
      <c r="AU242" s="208" t="s">
        <v>84</v>
      </c>
      <c r="AY242" s="200" t="s">
        <v>146</v>
      </c>
      <c r="BK242" s="209">
        <f>SUM(BK243:BK248)</f>
        <v>0</v>
      </c>
    </row>
    <row r="243" s="1" customFormat="1" ht="25.5" customHeight="1">
      <c r="B243" s="212"/>
      <c r="C243" s="213" t="s">
        <v>414</v>
      </c>
      <c r="D243" s="213" t="s">
        <v>148</v>
      </c>
      <c r="E243" s="214" t="s">
        <v>415</v>
      </c>
      <c r="F243" s="215" t="s">
        <v>416</v>
      </c>
      <c r="G243" s="216" t="s">
        <v>232</v>
      </c>
      <c r="H243" s="217">
        <v>90.323999999999998</v>
      </c>
      <c r="I243" s="218"/>
      <c r="J243" s="219">
        <f>ROUND(I243*H243,2)</f>
        <v>0</v>
      </c>
      <c r="K243" s="215" t="s">
        <v>233</v>
      </c>
      <c r="L243" s="48"/>
      <c r="M243" s="220" t="s">
        <v>5</v>
      </c>
      <c r="N243" s="221" t="s">
        <v>49</v>
      </c>
      <c r="O243" s="49"/>
      <c r="P243" s="222">
        <f>O243*H243</f>
        <v>0</v>
      </c>
      <c r="Q243" s="222">
        <v>0</v>
      </c>
      <c r="R243" s="222">
        <f>Q243*H243</f>
        <v>0</v>
      </c>
      <c r="S243" s="222">
        <v>0.0014</v>
      </c>
      <c r="T243" s="223">
        <f>S243*H243</f>
        <v>0.1264536</v>
      </c>
      <c r="AR243" s="26" t="s">
        <v>329</v>
      </c>
      <c r="AT243" s="26" t="s">
        <v>148</v>
      </c>
      <c r="AU243" s="26" t="s">
        <v>89</v>
      </c>
      <c r="AY243" s="26" t="s">
        <v>146</v>
      </c>
      <c r="BE243" s="224">
        <f>IF(N243="základní",J243,0)</f>
        <v>0</v>
      </c>
      <c r="BF243" s="224">
        <f>IF(N243="snížená",J243,0)</f>
        <v>0</v>
      </c>
      <c r="BG243" s="224">
        <f>IF(N243="zákl. přenesená",J243,0)</f>
        <v>0</v>
      </c>
      <c r="BH243" s="224">
        <f>IF(N243="sníž. přenesená",J243,0)</f>
        <v>0</v>
      </c>
      <c r="BI243" s="224">
        <f>IF(N243="nulová",J243,0)</f>
        <v>0</v>
      </c>
      <c r="BJ243" s="26" t="s">
        <v>89</v>
      </c>
      <c r="BK243" s="224">
        <f>ROUND(I243*H243,2)</f>
        <v>0</v>
      </c>
      <c r="BL243" s="26" t="s">
        <v>329</v>
      </c>
      <c r="BM243" s="26" t="s">
        <v>417</v>
      </c>
    </row>
    <row r="244" s="1" customFormat="1">
      <c r="B244" s="48"/>
      <c r="D244" s="225" t="s">
        <v>153</v>
      </c>
      <c r="F244" s="226" t="s">
        <v>418</v>
      </c>
      <c r="I244" s="227"/>
      <c r="L244" s="48"/>
      <c r="M244" s="228"/>
      <c r="N244" s="49"/>
      <c r="O244" s="49"/>
      <c r="P244" s="49"/>
      <c r="Q244" s="49"/>
      <c r="R244" s="49"/>
      <c r="S244" s="49"/>
      <c r="T244" s="87"/>
      <c r="AT244" s="26" t="s">
        <v>153</v>
      </c>
      <c r="AU244" s="26" t="s">
        <v>89</v>
      </c>
    </row>
    <row r="245" s="12" customFormat="1">
      <c r="B245" s="232"/>
      <c r="D245" s="225" t="s">
        <v>236</v>
      </c>
      <c r="E245" s="233" t="s">
        <v>5</v>
      </c>
      <c r="F245" s="234" t="s">
        <v>248</v>
      </c>
      <c r="H245" s="233" t="s">
        <v>5</v>
      </c>
      <c r="I245" s="235"/>
      <c r="L245" s="232"/>
      <c r="M245" s="236"/>
      <c r="N245" s="237"/>
      <c r="O245" s="237"/>
      <c r="P245" s="237"/>
      <c r="Q245" s="237"/>
      <c r="R245" s="237"/>
      <c r="S245" s="237"/>
      <c r="T245" s="238"/>
      <c r="AT245" s="233" t="s">
        <v>236</v>
      </c>
      <c r="AU245" s="233" t="s">
        <v>89</v>
      </c>
      <c r="AV245" s="12" t="s">
        <v>84</v>
      </c>
      <c r="AW245" s="12" t="s">
        <v>40</v>
      </c>
      <c r="AX245" s="12" t="s">
        <v>77</v>
      </c>
      <c r="AY245" s="233" t="s">
        <v>146</v>
      </c>
    </row>
    <row r="246" s="12" customFormat="1">
      <c r="B246" s="232"/>
      <c r="D246" s="225" t="s">
        <v>236</v>
      </c>
      <c r="E246" s="233" t="s">
        <v>5</v>
      </c>
      <c r="F246" s="234" t="s">
        <v>419</v>
      </c>
      <c r="H246" s="233" t="s">
        <v>5</v>
      </c>
      <c r="I246" s="235"/>
      <c r="L246" s="232"/>
      <c r="M246" s="236"/>
      <c r="N246" s="237"/>
      <c r="O246" s="237"/>
      <c r="P246" s="237"/>
      <c r="Q246" s="237"/>
      <c r="R246" s="237"/>
      <c r="S246" s="237"/>
      <c r="T246" s="238"/>
      <c r="AT246" s="233" t="s">
        <v>236</v>
      </c>
      <c r="AU246" s="233" t="s">
        <v>89</v>
      </c>
      <c r="AV246" s="12" t="s">
        <v>84</v>
      </c>
      <c r="AW246" s="12" t="s">
        <v>40</v>
      </c>
      <c r="AX246" s="12" t="s">
        <v>77</v>
      </c>
      <c r="AY246" s="233" t="s">
        <v>146</v>
      </c>
    </row>
    <row r="247" s="13" customFormat="1">
      <c r="B247" s="239"/>
      <c r="D247" s="225" t="s">
        <v>236</v>
      </c>
      <c r="E247" s="240" t="s">
        <v>5</v>
      </c>
      <c r="F247" s="241" t="s">
        <v>420</v>
      </c>
      <c r="H247" s="242">
        <v>90.323999999999998</v>
      </c>
      <c r="I247" s="243"/>
      <c r="L247" s="239"/>
      <c r="M247" s="244"/>
      <c r="N247" s="245"/>
      <c r="O247" s="245"/>
      <c r="P247" s="245"/>
      <c r="Q247" s="245"/>
      <c r="R247" s="245"/>
      <c r="S247" s="245"/>
      <c r="T247" s="246"/>
      <c r="AT247" s="240" t="s">
        <v>236</v>
      </c>
      <c r="AU247" s="240" t="s">
        <v>89</v>
      </c>
      <c r="AV247" s="13" t="s">
        <v>89</v>
      </c>
      <c r="AW247" s="13" t="s">
        <v>40</v>
      </c>
      <c r="AX247" s="13" t="s">
        <v>77</v>
      </c>
      <c r="AY247" s="240" t="s">
        <v>146</v>
      </c>
    </row>
    <row r="248" s="14" customFormat="1">
      <c r="B248" s="247"/>
      <c r="D248" s="225" t="s">
        <v>236</v>
      </c>
      <c r="E248" s="248" t="s">
        <v>5</v>
      </c>
      <c r="F248" s="249" t="s">
        <v>242</v>
      </c>
      <c r="H248" s="250">
        <v>90.323999999999998</v>
      </c>
      <c r="I248" s="251"/>
      <c r="L248" s="247"/>
      <c r="M248" s="252"/>
      <c r="N248" s="253"/>
      <c r="O248" s="253"/>
      <c r="P248" s="253"/>
      <c r="Q248" s="253"/>
      <c r="R248" s="253"/>
      <c r="S248" s="253"/>
      <c r="T248" s="254"/>
      <c r="AT248" s="248" t="s">
        <v>236</v>
      </c>
      <c r="AU248" s="248" t="s">
        <v>89</v>
      </c>
      <c r="AV248" s="14" t="s">
        <v>145</v>
      </c>
      <c r="AW248" s="14" t="s">
        <v>40</v>
      </c>
      <c r="AX248" s="14" t="s">
        <v>84</v>
      </c>
      <c r="AY248" s="248" t="s">
        <v>146</v>
      </c>
    </row>
    <row r="249" s="11" customFormat="1" ht="29.88" customHeight="1">
      <c r="B249" s="199"/>
      <c r="D249" s="200" t="s">
        <v>76</v>
      </c>
      <c r="E249" s="210" t="s">
        <v>421</v>
      </c>
      <c r="F249" s="210" t="s">
        <v>422</v>
      </c>
      <c r="I249" s="202"/>
      <c r="J249" s="211">
        <f>BK249</f>
        <v>0</v>
      </c>
      <c r="L249" s="199"/>
      <c r="M249" s="204"/>
      <c r="N249" s="205"/>
      <c r="O249" s="205"/>
      <c r="P249" s="206">
        <f>SUM(P250:P256)</f>
        <v>0</v>
      </c>
      <c r="Q249" s="205"/>
      <c r="R249" s="206">
        <f>SUM(R250:R256)</f>
        <v>0</v>
      </c>
      <c r="S249" s="205"/>
      <c r="T249" s="207">
        <f>SUM(T250:T256)</f>
        <v>0.040840000000000001</v>
      </c>
      <c r="AR249" s="200" t="s">
        <v>89</v>
      </c>
      <c r="AT249" s="208" t="s">
        <v>76</v>
      </c>
      <c r="AU249" s="208" t="s">
        <v>84</v>
      </c>
      <c r="AY249" s="200" t="s">
        <v>146</v>
      </c>
      <c r="BK249" s="209">
        <f>SUM(BK250:BK256)</f>
        <v>0</v>
      </c>
    </row>
    <row r="250" s="1" customFormat="1" ht="16.5" customHeight="1">
      <c r="B250" s="212"/>
      <c r="C250" s="213" t="s">
        <v>423</v>
      </c>
      <c r="D250" s="213" t="s">
        <v>148</v>
      </c>
      <c r="E250" s="214" t="s">
        <v>424</v>
      </c>
      <c r="F250" s="215" t="s">
        <v>425</v>
      </c>
      <c r="G250" s="216" t="s">
        <v>426</v>
      </c>
      <c r="H250" s="217">
        <v>100</v>
      </c>
      <c r="I250" s="218"/>
      <c r="J250" s="219">
        <f>ROUND(I250*H250,2)</f>
        <v>0</v>
      </c>
      <c r="K250" s="215" t="s">
        <v>233</v>
      </c>
      <c r="L250" s="48"/>
      <c r="M250" s="220" t="s">
        <v>5</v>
      </c>
      <c r="N250" s="221" t="s">
        <v>49</v>
      </c>
      <c r="O250" s="49"/>
      <c r="P250" s="222">
        <f>O250*H250</f>
        <v>0</v>
      </c>
      <c r="Q250" s="222">
        <v>0</v>
      </c>
      <c r="R250" s="222">
        <f>Q250*H250</f>
        <v>0</v>
      </c>
      <c r="S250" s="222">
        <v>0.00040000000000000002</v>
      </c>
      <c r="T250" s="223">
        <f>S250*H250</f>
        <v>0.040000000000000001</v>
      </c>
      <c r="AR250" s="26" t="s">
        <v>329</v>
      </c>
      <c r="AT250" s="26" t="s">
        <v>148</v>
      </c>
      <c r="AU250" s="26" t="s">
        <v>89</v>
      </c>
      <c r="AY250" s="26" t="s">
        <v>146</v>
      </c>
      <c r="BE250" s="224">
        <f>IF(N250="základní",J250,0)</f>
        <v>0</v>
      </c>
      <c r="BF250" s="224">
        <f>IF(N250="snížená",J250,0)</f>
        <v>0</v>
      </c>
      <c r="BG250" s="224">
        <f>IF(N250="zákl. přenesená",J250,0)</f>
        <v>0</v>
      </c>
      <c r="BH250" s="224">
        <f>IF(N250="sníž. přenesená",J250,0)</f>
        <v>0</v>
      </c>
      <c r="BI250" s="224">
        <f>IF(N250="nulová",J250,0)</f>
        <v>0</v>
      </c>
      <c r="BJ250" s="26" t="s">
        <v>89</v>
      </c>
      <c r="BK250" s="224">
        <f>ROUND(I250*H250,2)</f>
        <v>0</v>
      </c>
      <c r="BL250" s="26" t="s">
        <v>329</v>
      </c>
      <c r="BM250" s="26" t="s">
        <v>427</v>
      </c>
    </row>
    <row r="251" s="1" customFormat="1">
      <c r="B251" s="48"/>
      <c r="D251" s="225" t="s">
        <v>153</v>
      </c>
      <c r="F251" s="226" t="s">
        <v>428</v>
      </c>
      <c r="I251" s="227"/>
      <c r="L251" s="48"/>
      <c r="M251" s="228"/>
      <c r="N251" s="49"/>
      <c r="O251" s="49"/>
      <c r="P251" s="49"/>
      <c r="Q251" s="49"/>
      <c r="R251" s="49"/>
      <c r="S251" s="49"/>
      <c r="T251" s="87"/>
      <c r="AT251" s="26" t="s">
        <v>153</v>
      </c>
      <c r="AU251" s="26" t="s">
        <v>89</v>
      </c>
    </row>
    <row r="252" s="1" customFormat="1" ht="16.5" customHeight="1">
      <c r="B252" s="212"/>
      <c r="C252" s="213" t="s">
        <v>429</v>
      </c>
      <c r="D252" s="213" t="s">
        <v>148</v>
      </c>
      <c r="E252" s="214" t="s">
        <v>430</v>
      </c>
      <c r="F252" s="215" t="s">
        <v>431</v>
      </c>
      <c r="G252" s="216" t="s">
        <v>287</v>
      </c>
      <c r="H252" s="217">
        <v>4</v>
      </c>
      <c r="I252" s="218"/>
      <c r="J252" s="219">
        <f>ROUND(I252*H252,2)</f>
        <v>0</v>
      </c>
      <c r="K252" s="215" t="s">
        <v>233</v>
      </c>
      <c r="L252" s="48"/>
      <c r="M252" s="220" t="s">
        <v>5</v>
      </c>
      <c r="N252" s="221" t="s">
        <v>49</v>
      </c>
      <c r="O252" s="49"/>
      <c r="P252" s="222">
        <f>O252*H252</f>
        <v>0</v>
      </c>
      <c r="Q252" s="222">
        <v>0</v>
      </c>
      <c r="R252" s="222">
        <f>Q252*H252</f>
        <v>0</v>
      </c>
      <c r="S252" s="222">
        <v>0.00021000000000000001</v>
      </c>
      <c r="T252" s="223">
        <f>S252*H252</f>
        <v>0.00084000000000000003</v>
      </c>
      <c r="AR252" s="26" t="s">
        <v>329</v>
      </c>
      <c r="AT252" s="26" t="s">
        <v>148</v>
      </c>
      <c r="AU252" s="26" t="s">
        <v>89</v>
      </c>
      <c r="AY252" s="26" t="s">
        <v>146</v>
      </c>
      <c r="BE252" s="224">
        <f>IF(N252="základní",J252,0)</f>
        <v>0</v>
      </c>
      <c r="BF252" s="224">
        <f>IF(N252="snížená",J252,0)</f>
        <v>0</v>
      </c>
      <c r="BG252" s="224">
        <f>IF(N252="zákl. přenesená",J252,0)</f>
        <v>0</v>
      </c>
      <c r="BH252" s="224">
        <f>IF(N252="sníž. přenesená",J252,0)</f>
        <v>0</v>
      </c>
      <c r="BI252" s="224">
        <f>IF(N252="nulová",J252,0)</f>
        <v>0</v>
      </c>
      <c r="BJ252" s="26" t="s">
        <v>89</v>
      </c>
      <c r="BK252" s="224">
        <f>ROUND(I252*H252,2)</f>
        <v>0</v>
      </c>
      <c r="BL252" s="26" t="s">
        <v>329</v>
      </c>
      <c r="BM252" s="26" t="s">
        <v>432</v>
      </c>
    </row>
    <row r="253" s="1" customFormat="1">
      <c r="B253" s="48"/>
      <c r="D253" s="225" t="s">
        <v>153</v>
      </c>
      <c r="F253" s="226" t="s">
        <v>433</v>
      </c>
      <c r="I253" s="227"/>
      <c r="L253" s="48"/>
      <c r="M253" s="228"/>
      <c r="N253" s="49"/>
      <c r="O253" s="49"/>
      <c r="P253" s="49"/>
      <c r="Q253" s="49"/>
      <c r="R253" s="49"/>
      <c r="S253" s="49"/>
      <c r="T253" s="87"/>
      <c r="AT253" s="26" t="s">
        <v>153</v>
      </c>
      <c r="AU253" s="26" t="s">
        <v>89</v>
      </c>
    </row>
    <row r="254" s="12" customFormat="1">
      <c r="B254" s="232"/>
      <c r="D254" s="225" t="s">
        <v>236</v>
      </c>
      <c r="E254" s="233" t="s">
        <v>5</v>
      </c>
      <c r="F254" s="234" t="s">
        <v>434</v>
      </c>
      <c r="H254" s="233" t="s">
        <v>5</v>
      </c>
      <c r="I254" s="235"/>
      <c r="L254" s="232"/>
      <c r="M254" s="236"/>
      <c r="N254" s="237"/>
      <c r="O254" s="237"/>
      <c r="P254" s="237"/>
      <c r="Q254" s="237"/>
      <c r="R254" s="237"/>
      <c r="S254" s="237"/>
      <c r="T254" s="238"/>
      <c r="AT254" s="233" t="s">
        <v>236</v>
      </c>
      <c r="AU254" s="233" t="s">
        <v>89</v>
      </c>
      <c r="AV254" s="12" t="s">
        <v>84</v>
      </c>
      <c r="AW254" s="12" t="s">
        <v>40</v>
      </c>
      <c r="AX254" s="12" t="s">
        <v>77</v>
      </c>
      <c r="AY254" s="233" t="s">
        <v>146</v>
      </c>
    </row>
    <row r="255" s="13" customFormat="1">
      <c r="B255" s="239"/>
      <c r="D255" s="225" t="s">
        <v>236</v>
      </c>
      <c r="E255" s="240" t="s">
        <v>5</v>
      </c>
      <c r="F255" s="241" t="s">
        <v>145</v>
      </c>
      <c r="H255" s="242">
        <v>4</v>
      </c>
      <c r="I255" s="243"/>
      <c r="L255" s="239"/>
      <c r="M255" s="244"/>
      <c r="N255" s="245"/>
      <c r="O255" s="245"/>
      <c r="P255" s="245"/>
      <c r="Q255" s="245"/>
      <c r="R255" s="245"/>
      <c r="S255" s="245"/>
      <c r="T255" s="246"/>
      <c r="AT255" s="240" t="s">
        <v>236</v>
      </c>
      <c r="AU255" s="240" t="s">
        <v>89</v>
      </c>
      <c r="AV255" s="13" t="s">
        <v>89</v>
      </c>
      <c r="AW255" s="13" t="s">
        <v>40</v>
      </c>
      <c r="AX255" s="13" t="s">
        <v>77</v>
      </c>
      <c r="AY255" s="240" t="s">
        <v>146</v>
      </c>
    </row>
    <row r="256" s="14" customFormat="1">
      <c r="B256" s="247"/>
      <c r="D256" s="225" t="s">
        <v>236</v>
      </c>
      <c r="E256" s="248" t="s">
        <v>5</v>
      </c>
      <c r="F256" s="249" t="s">
        <v>242</v>
      </c>
      <c r="H256" s="250">
        <v>4</v>
      </c>
      <c r="I256" s="251"/>
      <c r="L256" s="247"/>
      <c r="M256" s="252"/>
      <c r="N256" s="253"/>
      <c r="O256" s="253"/>
      <c r="P256" s="253"/>
      <c r="Q256" s="253"/>
      <c r="R256" s="253"/>
      <c r="S256" s="253"/>
      <c r="T256" s="254"/>
      <c r="AT256" s="248" t="s">
        <v>236</v>
      </c>
      <c r="AU256" s="248" t="s">
        <v>89</v>
      </c>
      <c r="AV256" s="14" t="s">
        <v>145</v>
      </c>
      <c r="AW256" s="14" t="s">
        <v>40</v>
      </c>
      <c r="AX256" s="14" t="s">
        <v>84</v>
      </c>
      <c r="AY256" s="248" t="s">
        <v>146</v>
      </c>
    </row>
    <row r="257" s="11" customFormat="1" ht="29.88" customHeight="1">
      <c r="B257" s="199"/>
      <c r="D257" s="200" t="s">
        <v>76</v>
      </c>
      <c r="E257" s="210" t="s">
        <v>435</v>
      </c>
      <c r="F257" s="210" t="s">
        <v>436</v>
      </c>
      <c r="I257" s="202"/>
      <c r="J257" s="211">
        <f>BK257</f>
        <v>0</v>
      </c>
      <c r="L257" s="199"/>
      <c r="M257" s="204"/>
      <c r="N257" s="205"/>
      <c r="O257" s="205"/>
      <c r="P257" s="206">
        <f>SUM(P258:P407)</f>
        <v>0</v>
      </c>
      <c r="Q257" s="205"/>
      <c r="R257" s="206">
        <f>SUM(R258:R407)</f>
        <v>0</v>
      </c>
      <c r="S257" s="205"/>
      <c r="T257" s="207">
        <f>SUM(T258:T407)</f>
        <v>32.981558999999997</v>
      </c>
      <c r="AR257" s="200" t="s">
        <v>89</v>
      </c>
      <c r="AT257" s="208" t="s">
        <v>76</v>
      </c>
      <c r="AU257" s="208" t="s">
        <v>84</v>
      </c>
      <c r="AY257" s="200" t="s">
        <v>146</v>
      </c>
      <c r="BK257" s="209">
        <f>SUM(BK258:BK407)</f>
        <v>0</v>
      </c>
    </row>
    <row r="258" s="1" customFormat="1" ht="16.5" customHeight="1">
      <c r="B258" s="212"/>
      <c r="C258" s="213" t="s">
        <v>437</v>
      </c>
      <c r="D258" s="213" t="s">
        <v>148</v>
      </c>
      <c r="E258" s="214" t="s">
        <v>438</v>
      </c>
      <c r="F258" s="215" t="s">
        <v>439</v>
      </c>
      <c r="G258" s="216" t="s">
        <v>426</v>
      </c>
      <c r="H258" s="217">
        <v>65.450000000000003</v>
      </c>
      <c r="I258" s="218"/>
      <c r="J258" s="219">
        <f>ROUND(I258*H258,2)</f>
        <v>0</v>
      </c>
      <c r="K258" s="215" t="s">
        <v>233</v>
      </c>
      <c r="L258" s="48"/>
      <c r="M258" s="220" t="s">
        <v>5</v>
      </c>
      <c r="N258" s="221" t="s">
        <v>49</v>
      </c>
      <c r="O258" s="49"/>
      <c r="P258" s="222">
        <f>O258*H258</f>
        <v>0</v>
      </c>
      <c r="Q258" s="222">
        <v>0</v>
      </c>
      <c r="R258" s="222">
        <f>Q258*H258</f>
        <v>0</v>
      </c>
      <c r="S258" s="222">
        <v>0.014</v>
      </c>
      <c r="T258" s="223">
        <f>S258*H258</f>
        <v>0.9163</v>
      </c>
      <c r="AR258" s="26" t="s">
        <v>145</v>
      </c>
      <c r="AT258" s="26" t="s">
        <v>148</v>
      </c>
      <c r="AU258" s="26" t="s">
        <v>89</v>
      </c>
      <c r="AY258" s="26" t="s">
        <v>146</v>
      </c>
      <c r="BE258" s="224">
        <f>IF(N258="základní",J258,0)</f>
        <v>0</v>
      </c>
      <c r="BF258" s="224">
        <f>IF(N258="snížená",J258,0)</f>
        <v>0</v>
      </c>
      <c r="BG258" s="224">
        <f>IF(N258="zákl. přenesená",J258,0)</f>
        <v>0</v>
      </c>
      <c r="BH258" s="224">
        <f>IF(N258="sníž. přenesená",J258,0)</f>
        <v>0</v>
      </c>
      <c r="BI258" s="224">
        <f>IF(N258="nulová",J258,0)</f>
        <v>0</v>
      </c>
      <c r="BJ258" s="26" t="s">
        <v>89</v>
      </c>
      <c r="BK258" s="224">
        <f>ROUND(I258*H258,2)</f>
        <v>0</v>
      </c>
      <c r="BL258" s="26" t="s">
        <v>145</v>
      </c>
      <c r="BM258" s="26" t="s">
        <v>440</v>
      </c>
    </row>
    <row r="259" s="1" customFormat="1">
      <c r="B259" s="48"/>
      <c r="D259" s="225" t="s">
        <v>153</v>
      </c>
      <c r="F259" s="226" t="s">
        <v>441</v>
      </c>
      <c r="I259" s="227"/>
      <c r="L259" s="48"/>
      <c r="M259" s="228"/>
      <c r="N259" s="49"/>
      <c r="O259" s="49"/>
      <c r="P259" s="49"/>
      <c r="Q259" s="49"/>
      <c r="R259" s="49"/>
      <c r="S259" s="49"/>
      <c r="T259" s="87"/>
      <c r="AT259" s="26" t="s">
        <v>153</v>
      </c>
      <c r="AU259" s="26" t="s">
        <v>89</v>
      </c>
    </row>
    <row r="260" s="12" customFormat="1">
      <c r="B260" s="232"/>
      <c r="D260" s="225" t="s">
        <v>236</v>
      </c>
      <c r="E260" s="233" t="s">
        <v>5</v>
      </c>
      <c r="F260" s="234" t="s">
        <v>442</v>
      </c>
      <c r="H260" s="233" t="s">
        <v>5</v>
      </c>
      <c r="I260" s="235"/>
      <c r="L260" s="232"/>
      <c r="M260" s="236"/>
      <c r="N260" s="237"/>
      <c r="O260" s="237"/>
      <c r="P260" s="237"/>
      <c r="Q260" s="237"/>
      <c r="R260" s="237"/>
      <c r="S260" s="237"/>
      <c r="T260" s="238"/>
      <c r="AT260" s="233" t="s">
        <v>236</v>
      </c>
      <c r="AU260" s="233" t="s">
        <v>89</v>
      </c>
      <c r="AV260" s="12" t="s">
        <v>84</v>
      </c>
      <c r="AW260" s="12" t="s">
        <v>40</v>
      </c>
      <c r="AX260" s="12" t="s">
        <v>77</v>
      </c>
      <c r="AY260" s="233" t="s">
        <v>146</v>
      </c>
    </row>
    <row r="261" s="13" customFormat="1">
      <c r="B261" s="239"/>
      <c r="D261" s="225" t="s">
        <v>236</v>
      </c>
      <c r="E261" s="240" t="s">
        <v>5</v>
      </c>
      <c r="F261" s="241" t="s">
        <v>443</v>
      </c>
      <c r="H261" s="242">
        <v>39.600000000000001</v>
      </c>
      <c r="I261" s="243"/>
      <c r="L261" s="239"/>
      <c r="M261" s="244"/>
      <c r="N261" s="245"/>
      <c r="O261" s="245"/>
      <c r="P261" s="245"/>
      <c r="Q261" s="245"/>
      <c r="R261" s="245"/>
      <c r="S261" s="245"/>
      <c r="T261" s="246"/>
      <c r="AT261" s="240" t="s">
        <v>236</v>
      </c>
      <c r="AU261" s="240" t="s">
        <v>89</v>
      </c>
      <c r="AV261" s="13" t="s">
        <v>89</v>
      </c>
      <c r="AW261" s="13" t="s">
        <v>40</v>
      </c>
      <c r="AX261" s="13" t="s">
        <v>77</v>
      </c>
      <c r="AY261" s="240" t="s">
        <v>146</v>
      </c>
    </row>
    <row r="262" s="13" customFormat="1">
      <c r="B262" s="239"/>
      <c r="D262" s="225" t="s">
        <v>236</v>
      </c>
      <c r="E262" s="240" t="s">
        <v>5</v>
      </c>
      <c r="F262" s="241" t="s">
        <v>444</v>
      </c>
      <c r="H262" s="242">
        <v>25.850000000000001</v>
      </c>
      <c r="I262" s="243"/>
      <c r="L262" s="239"/>
      <c r="M262" s="244"/>
      <c r="N262" s="245"/>
      <c r="O262" s="245"/>
      <c r="P262" s="245"/>
      <c r="Q262" s="245"/>
      <c r="R262" s="245"/>
      <c r="S262" s="245"/>
      <c r="T262" s="246"/>
      <c r="AT262" s="240" t="s">
        <v>236</v>
      </c>
      <c r="AU262" s="240" t="s">
        <v>89</v>
      </c>
      <c r="AV262" s="13" t="s">
        <v>89</v>
      </c>
      <c r="AW262" s="13" t="s">
        <v>40</v>
      </c>
      <c r="AX262" s="13" t="s">
        <v>77</v>
      </c>
      <c r="AY262" s="240" t="s">
        <v>146</v>
      </c>
    </row>
    <row r="263" s="14" customFormat="1">
      <c r="B263" s="247"/>
      <c r="D263" s="225" t="s">
        <v>236</v>
      </c>
      <c r="E263" s="248" t="s">
        <v>5</v>
      </c>
      <c r="F263" s="249" t="s">
        <v>242</v>
      </c>
      <c r="H263" s="250">
        <v>65.450000000000003</v>
      </c>
      <c r="I263" s="251"/>
      <c r="L263" s="247"/>
      <c r="M263" s="252"/>
      <c r="N263" s="253"/>
      <c r="O263" s="253"/>
      <c r="P263" s="253"/>
      <c r="Q263" s="253"/>
      <c r="R263" s="253"/>
      <c r="S263" s="253"/>
      <c r="T263" s="254"/>
      <c r="AT263" s="248" t="s">
        <v>236</v>
      </c>
      <c r="AU263" s="248" t="s">
        <v>89</v>
      </c>
      <c r="AV263" s="14" t="s">
        <v>145</v>
      </c>
      <c r="AW263" s="14" t="s">
        <v>40</v>
      </c>
      <c r="AX263" s="14" t="s">
        <v>84</v>
      </c>
      <c r="AY263" s="248" t="s">
        <v>146</v>
      </c>
    </row>
    <row r="264" s="1" customFormat="1" ht="16.5" customHeight="1">
      <c r="B264" s="212"/>
      <c r="C264" s="213" t="s">
        <v>445</v>
      </c>
      <c r="D264" s="213" t="s">
        <v>148</v>
      </c>
      <c r="E264" s="214" t="s">
        <v>446</v>
      </c>
      <c r="F264" s="215" t="s">
        <v>447</v>
      </c>
      <c r="G264" s="216" t="s">
        <v>426</v>
      </c>
      <c r="H264" s="217">
        <v>59.399999999999999</v>
      </c>
      <c r="I264" s="218"/>
      <c r="J264" s="219">
        <f>ROUND(I264*H264,2)</f>
        <v>0</v>
      </c>
      <c r="K264" s="215" t="s">
        <v>233</v>
      </c>
      <c r="L264" s="48"/>
      <c r="M264" s="220" t="s">
        <v>5</v>
      </c>
      <c r="N264" s="221" t="s">
        <v>49</v>
      </c>
      <c r="O264" s="49"/>
      <c r="P264" s="222">
        <f>O264*H264</f>
        <v>0</v>
      </c>
      <c r="Q264" s="222">
        <v>0</v>
      </c>
      <c r="R264" s="222">
        <f>Q264*H264</f>
        <v>0</v>
      </c>
      <c r="S264" s="222">
        <v>0.024</v>
      </c>
      <c r="T264" s="223">
        <f>S264*H264</f>
        <v>1.4256</v>
      </c>
      <c r="AR264" s="26" t="s">
        <v>329</v>
      </c>
      <c r="AT264" s="26" t="s">
        <v>148</v>
      </c>
      <c r="AU264" s="26" t="s">
        <v>89</v>
      </c>
      <c r="AY264" s="26" t="s">
        <v>146</v>
      </c>
      <c r="BE264" s="224">
        <f>IF(N264="základní",J264,0)</f>
        <v>0</v>
      </c>
      <c r="BF264" s="224">
        <f>IF(N264="snížená",J264,0)</f>
        <v>0</v>
      </c>
      <c r="BG264" s="224">
        <f>IF(N264="zákl. přenesená",J264,0)</f>
        <v>0</v>
      </c>
      <c r="BH264" s="224">
        <f>IF(N264="sníž. přenesená",J264,0)</f>
        <v>0</v>
      </c>
      <c r="BI264" s="224">
        <f>IF(N264="nulová",J264,0)</f>
        <v>0</v>
      </c>
      <c r="BJ264" s="26" t="s">
        <v>89</v>
      </c>
      <c r="BK264" s="224">
        <f>ROUND(I264*H264,2)</f>
        <v>0</v>
      </c>
      <c r="BL264" s="26" t="s">
        <v>329</v>
      </c>
      <c r="BM264" s="26" t="s">
        <v>448</v>
      </c>
    </row>
    <row r="265" s="1" customFormat="1">
      <c r="B265" s="48"/>
      <c r="D265" s="225" t="s">
        <v>153</v>
      </c>
      <c r="F265" s="226" t="s">
        <v>449</v>
      </c>
      <c r="I265" s="227"/>
      <c r="L265" s="48"/>
      <c r="M265" s="228"/>
      <c r="N265" s="49"/>
      <c r="O265" s="49"/>
      <c r="P265" s="49"/>
      <c r="Q265" s="49"/>
      <c r="R265" s="49"/>
      <c r="S265" s="49"/>
      <c r="T265" s="87"/>
      <c r="AT265" s="26" t="s">
        <v>153</v>
      </c>
      <c r="AU265" s="26" t="s">
        <v>89</v>
      </c>
    </row>
    <row r="266" s="12" customFormat="1">
      <c r="B266" s="232"/>
      <c r="D266" s="225" t="s">
        <v>236</v>
      </c>
      <c r="E266" s="233" t="s">
        <v>5</v>
      </c>
      <c r="F266" s="234" t="s">
        <v>442</v>
      </c>
      <c r="H266" s="233" t="s">
        <v>5</v>
      </c>
      <c r="I266" s="235"/>
      <c r="L266" s="232"/>
      <c r="M266" s="236"/>
      <c r="N266" s="237"/>
      <c r="O266" s="237"/>
      <c r="P266" s="237"/>
      <c r="Q266" s="237"/>
      <c r="R266" s="237"/>
      <c r="S266" s="237"/>
      <c r="T266" s="238"/>
      <c r="AT266" s="233" t="s">
        <v>236</v>
      </c>
      <c r="AU266" s="233" t="s">
        <v>89</v>
      </c>
      <c r="AV266" s="12" t="s">
        <v>84</v>
      </c>
      <c r="AW266" s="12" t="s">
        <v>40</v>
      </c>
      <c r="AX266" s="12" t="s">
        <v>77</v>
      </c>
      <c r="AY266" s="233" t="s">
        <v>146</v>
      </c>
    </row>
    <row r="267" s="13" customFormat="1">
      <c r="B267" s="239"/>
      <c r="D267" s="225" t="s">
        <v>236</v>
      </c>
      <c r="E267" s="240" t="s">
        <v>5</v>
      </c>
      <c r="F267" s="241" t="s">
        <v>450</v>
      </c>
      <c r="H267" s="242">
        <v>31.899999999999999</v>
      </c>
      <c r="I267" s="243"/>
      <c r="L267" s="239"/>
      <c r="M267" s="244"/>
      <c r="N267" s="245"/>
      <c r="O267" s="245"/>
      <c r="P267" s="245"/>
      <c r="Q267" s="245"/>
      <c r="R267" s="245"/>
      <c r="S267" s="245"/>
      <c r="T267" s="246"/>
      <c r="AT267" s="240" t="s">
        <v>236</v>
      </c>
      <c r="AU267" s="240" t="s">
        <v>89</v>
      </c>
      <c r="AV267" s="13" t="s">
        <v>89</v>
      </c>
      <c r="AW267" s="13" t="s">
        <v>40</v>
      </c>
      <c r="AX267" s="13" t="s">
        <v>77</v>
      </c>
      <c r="AY267" s="240" t="s">
        <v>146</v>
      </c>
    </row>
    <row r="268" s="13" customFormat="1">
      <c r="B268" s="239"/>
      <c r="D268" s="225" t="s">
        <v>236</v>
      </c>
      <c r="E268" s="240" t="s">
        <v>5</v>
      </c>
      <c r="F268" s="241" t="s">
        <v>451</v>
      </c>
      <c r="H268" s="242">
        <v>27.5</v>
      </c>
      <c r="I268" s="243"/>
      <c r="L268" s="239"/>
      <c r="M268" s="244"/>
      <c r="N268" s="245"/>
      <c r="O268" s="245"/>
      <c r="P268" s="245"/>
      <c r="Q268" s="245"/>
      <c r="R268" s="245"/>
      <c r="S268" s="245"/>
      <c r="T268" s="246"/>
      <c r="AT268" s="240" t="s">
        <v>236</v>
      </c>
      <c r="AU268" s="240" t="s">
        <v>89</v>
      </c>
      <c r="AV268" s="13" t="s">
        <v>89</v>
      </c>
      <c r="AW268" s="13" t="s">
        <v>40</v>
      </c>
      <c r="AX268" s="13" t="s">
        <v>77</v>
      </c>
      <c r="AY268" s="240" t="s">
        <v>146</v>
      </c>
    </row>
    <row r="269" s="14" customFormat="1">
      <c r="B269" s="247"/>
      <c r="D269" s="225" t="s">
        <v>236</v>
      </c>
      <c r="E269" s="248" t="s">
        <v>5</v>
      </c>
      <c r="F269" s="249" t="s">
        <v>242</v>
      </c>
      <c r="H269" s="250">
        <v>59.399999999999999</v>
      </c>
      <c r="I269" s="251"/>
      <c r="L269" s="247"/>
      <c r="M269" s="252"/>
      <c r="N269" s="253"/>
      <c r="O269" s="253"/>
      <c r="P269" s="253"/>
      <c r="Q269" s="253"/>
      <c r="R269" s="253"/>
      <c r="S269" s="253"/>
      <c r="T269" s="254"/>
      <c r="AT269" s="248" t="s">
        <v>236</v>
      </c>
      <c r="AU269" s="248" t="s">
        <v>89</v>
      </c>
      <c r="AV269" s="14" t="s">
        <v>145</v>
      </c>
      <c r="AW269" s="14" t="s">
        <v>40</v>
      </c>
      <c r="AX269" s="14" t="s">
        <v>84</v>
      </c>
      <c r="AY269" s="248" t="s">
        <v>146</v>
      </c>
    </row>
    <row r="270" s="1" customFormat="1" ht="16.5" customHeight="1">
      <c r="B270" s="212"/>
      <c r="C270" s="213" t="s">
        <v>452</v>
      </c>
      <c r="D270" s="213" t="s">
        <v>148</v>
      </c>
      <c r="E270" s="214" t="s">
        <v>453</v>
      </c>
      <c r="F270" s="215" t="s">
        <v>454</v>
      </c>
      <c r="G270" s="216" t="s">
        <v>426</v>
      </c>
      <c r="H270" s="217">
        <v>60.799999999999997</v>
      </c>
      <c r="I270" s="218"/>
      <c r="J270" s="219">
        <f>ROUND(I270*H270,2)</f>
        <v>0</v>
      </c>
      <c r="K270" s="215" t="s">
        <v>233</v>
      </c>
      <c r="L270" s="48"/>
      <c r="M270" s="220" t="s">
        <v>5</v>
      </c>
      <c r="N270" s="221" t="s">
        <v>49</v>
      </c>
      <c r="O270" s="49"/>
      <c r="P270" s="222">
        <f>O270*H270</f>
        <v>0</v>
      </c>
      <c r="Q270" s="222">
        <v>0</v>
      </c>
      <c r="R270" s="222">
        <f>Q270*H270</f>
        <v>0</v>
      </c>
      <c r="S270" s="222">
        <v>0.032000000000000001</v>
      </c>
      <c r="T270" s="223">
        <f>S270*H270</f>
        <v>1.9456</v>
      </c>
      <c r="AR270" s="26" t="s">
        <v>329</v>
      </c>
      <c r="AT270" s="26" t="s">
        <v>148</v>
      </c>
      <c r="AU270" s="26" t="s">
        <v>89</v>
      </c>
      <c r="AY270" s="26" t="s">
        <v>146</v>
      </c>
      <c r="BE270" s="224">
        <f>IF(N270="základní",J270,0)</f>
        <v>0</v>
      </c>
      <c r="BF270" s="224">
        <f>IF(N270="snížená",J270,0)</f>
        <v>0</v>
      </c>
      <c r="BG270" s="224">
        <f>IF(N270="zákl. přenesená",J270,0)</f>
        <v>0</v>
      </c>
      <c r="BH270" s="224">
        <f>IF(N270="sníž. přenesená",J270,0)</f>
        <v>0</v>
      </c>
      <c r="BI270" s="224">
        <f>IF(N270="nulová",J270,0)</f>
        <v>0</v>
      </c>
      <c r="BJ270" s="26" t="s">
        <v>89</v>
      </c>
      <c r="BK270" s="224">
        <f>ROUND(I270*H270,2)</f>
        <v>0</v>
      </c>
      <c r="BL270" s="26" t="s">
        <v>329</v>
      </c>
      <c r="BM270" s="26" t="s">
        <v>455</v>
      </c>
    </row>
    <row r="271" s="1" customFormat="1">
      <c r="B271" s="48"/>
      <c r="D271" s="225" t="s">
        <v>153</v>
      </c>
      <c r="F271" s="226" t="s">
        <v>456</v>
      </c>
      <c r="I271" s="227"/>
      <c r="L271" s="48"/>
      <c r="M271" s="228"/>
      <c r="N271" s="49"/>
      <c r="O271" s="49"/>
      <c r="P271" s="49"/>
      <c r="Q271" s="49"/>
      <c r="R271" s="49"/>
      <c r="S271" s="49"/>
      <c r="T271" s="87"/>
      <c r="AT271" s="26" t="s">
        <v>153</v>
      </c>
      <c r="AU271" s="26" t="s">
        <v>89</v>
      </c>
    </row>
    <row r="272" s="12" customFormat="1">
      <c r="B272" s="232"/>
      <c r="D272" s="225" t="s">
        <v>236</v>
      </c>
      <c r="E272" s="233" t="s">
        <v>5</v>
      </c>
      <c r="F272" s="234" t="s">
        <v>442</v>
      </c>
      <c r="H272" s="233" t="s">
        <v>5</v>
      </c>
      <c r="I272" s="235"/>
      <c r="L272" s="232"/>
      <c r="M272" s="236"/>
      <c r="N272" s="237"/>
      <c r="O272" s="237"/>
      <c r="P272" s="237"/>
      <c r="Q272" s="237"/>
      <c r="R272" s="237"/>
      <c r="S272" s="237"/>
      <c r="T272" s="238"/>
      <c r="AT272" s="233" t="s">
        <v>236</v>
      </c>
      <c r="AU272" s="233" t="s">
        <v>89</v>
      </c>
      <c r="AV272" s="12" t="s">
        <v>84</v>
      </c>
      <c r="AW272" s="12" t="s">
        <v>40</v>
      </c>
      <c r="AX272" s="12" t="s">
        <v>77</v>
      </c>
      <c r="AY272" s="233" t="s">
        <v>146</v>
      </c>
    </row>
    <row r="273" s="13" customFormat="1">
      <c r="B273" s="239"/>
      <c r="D273" s="225" t="s">
        <v>236</v>
      </c>
      <c r="E273" s="240" t="s">
        <v>5</v>
      </c>
      <c r="F273" s="241" t="s">
        <v>457</v>
      </c>
      <c r="H273" s="242">
        <v>30.399999999999999</v>
      </c>
      <c r="I273" s="243"/>
      <c r="L273" s="239"/>
      <c r="M273" s="244"/>
      <c r="N273" s="245"/>
      <c r="O273" s="245"/>
      <c r="P273" s="245"/>
      <c r="Q273" s="245"/>
      <c r="R273" s="245"/>
      <c r="S273" s="245"/>
      <c r="T273" s="246"/>
      <c r="AT273" s="240" t="s">
        <v>236</v>
      </c>
      <c r="AU273" s="240" t="s">
        <v>89</v>
      </c>
      <c r="AV273" s="13" t="s">
        <v>89</v>
      </c>
      <c r="AW273" s="13" t="s">
        <v>40</v>
      </c>
      <c r="AX273" s="13" t="s">
        <v>77</v>
      </c>
      <c r="AY273" s="240" t="s">
        <v>146</v>
      </c>
    </row>
    <row r="274" s="13" customFormat="1">
      <c r="B274" s="239"/>
      <c r="D274" s="225" t="s">
        <v>236</v>
      </c>
      <c r="E274" s="240" t="s">
        <v>5</v>
      </c>
      <c r="F274" s="241" t="s">
        <v>457</v>
      </c>
      <c r="H274" s="242">
        <v>30.399999999999999</v>
      </c>
      <c r="I274" s="243"/>
      <c r="L274" s="239"/>
      <c r="M274" s="244"/>
      <c r="N274" s="245"/>
      <c r="O274" s="245"/>
      <c r="P274" s="245"/>
      <c r="Q274" s="245"/>
      <c r="R274" s="245"/>
      <c r="S274" s="245"/>
      <c r="T274" s="246"/>
      <c r="AT274" s="240" t="s">
        <v>236</v>
      </c>
      <c r="AU274" s="240" t="s">
        <v>89</v>
      </c>
      <c r="AV274" s="13" t="s">
        <v>89</v>
      </c>
      <c r="AW274" s="13" t="s">
        <v>40</v>
      </c>
      <c r="AX274" s="13" t="s">
        <v>77</v>
      </c>
      <c r="AY274" s="240" t="s">
        <v>146</v>
      </c>
    </row>
    <row r="275" s="14" customFormat="1">
      <c r="B275" s="247"/>
      <c r="D275" s="225" t="s">
        <v>236</v>
      </c>
      <c r="E275" s="248" t="s">
        <v>5</v>
      </c>
      <c r="F275" s="249" t="s">
        <v>242</v>
      </c>
      <c r="H275" s="250">
        <v>60.799999999999997</v>
      </c>
      <c r="I275" s="251"/>
      <c r="L275" s="247"/>
      <c r="M275" s="252"/>
      <c r="N275" s="253"/>
      <c r="O275" s="253"/>
      <c r="P275" s="253"/>
      <c r="Q275" s="253"/>
      <c r="R275" s="253"/>
      <c r="S275" s="253"/>
      <c r="T275" s="254"/>
      <c r="AT275" s="248" t="s">
        <v>236</v>
      </c>
      <c r="AU275" s="248" t="s">
        <v>89</v>
      </c>
      <c r="AV275" s="14" t="s">
        <v>145</v>
      </c>
      <c r="AW275" s="14" t="s">
        <v>40</v>
      </c>
      <c r="AX275" s="14" t="s">
        <v>84</v>
      </c>
      <c r="AY275" s="248" t="s">
        <v>146</v>
      </c>
    </row>
    <row r="276" s="1" customFormat="1" ht="16.5" customHeight="1">
      <c r="B276" s="212"/>
      <c r="C276" s="213" t="s">
        <v>458</v>
      </c>
      <c r="D276" s="213" t="s">
        <v>148</v>
      </c>
      <c r="E276" s="214" t="s">
        <v>459</v>
      </c>
      <c r="F276" s="215" t="s">
        <v>460</v>
      </c>
      <c r="G276" s="216" t="s">
        <v>426</v>
      </c>
      <c r="H276" s="217">
        <v>25.199999999999999</v>
      </c>
      <c r="I276" s="218"/>
      <c r="J276" s="219">
        <f>ROUND(I276*H276,2)</f>
        <v>0</v>
      </c>
      <c r="K276" s="215" t="s">
        <v>233</v>
      </c>
      <c r="L276" s="48"/>
      <c r="M276" s="220" t="s">
        <v>5</v>
      </c>
      <c r="N276" s="221" t="s">
        <v>49</v>
      </c>
      <c r="O276" s="49"/>
      <c r="P276" s="222">
        <f>O276*H276</f>
        <v>0</v>
      </c>
      <c r="Q276" s="222">
        <v>0</v>
      </c>
      <c r="R276" s="222">
        <f>Q276*H276</f>
        <v>0</v>
      </c>
      <c r="S276" s="222">
        <v>0.0040000000000000001</v>
      </c>
      <c r="T276" s="223">
        <f>S276*H276</f>
        <v>0.1008</v>
      </c>
      <c r="AR276" s="26" t="s">
        <v>329</v>
      </c>
      <c r="AT276" s="26" t="s">
        <v>148</v>
      </c>
      <c r="AU276" s="26" t="s">
        <v>89</v>
      </c>
      <c r="AY276" s="26" t="s">
        <v>146</v>
      </c>
      <c r="BE276" s="224">
        <f>IF(N276="základní",J276,0)</f>
        <v>0</v>
      </c>
      <c r="BF276" s="224">
        <f>IF(N276="snížená",J276,0)</f>
        <v>0</v>
      </c>
      <c r="BG276" s="224">
        <f>IF(N276="zákl. přenesená",J276,0)</f>
        <v>0</v>
      </c>
      <c r="BH276" s="224">
        <f>IF(N276="sníž. přenesená",J276,0)</f>
        <v>0</v>
      </c>
      <c r="BI276" s="224">
        <f>IF(N276="nulová",J276,0)</f>
        <v>0</v>
      </c>
      <c r="BJ276" s="26" t="s">
        <v>89</v>
      </c>
      <c r="BK276" s="224">
        <f>ROUND(I276*H276,2)</f>
        <v>0</v>
      </c>
      <c r="BL276" s="26" t="s">
        <v>329</v>
      </c>
      <c r="BM276" s="26" t="s">
        <v>461</v>
      </c>
    </row>
    <row r="277" s="1" customFormat="1">
      <c r="B277" s="48"/>
      <c r="D277" s="225" t="s">
        <v>153</v>
      </c>
      <c r="F277" s="226" t="s">
        <v>462</v>
      </c>
      <c r="I277" s="227"/>
      <c r="L277" s="48"/>
      <c r="M277" s="228"/>
      <c r="N277" s="49"/>
      <c r="O277" s="49"/>
      <c r="P277" s="49"/>
      <c r="Q277" s="49"/>
      <c r="R277" s="49"/>
      <c r="S277" s="49"/>
      <c r="T277" s="87"/>
      <c r="AT277" s="26" t="s">
        <v>153</v>
      </c>
      <c r="AU277" s="26" t="s">
        <v>89</v>
      </c>
    </row>
    <row r="278" s="12" customFormat="1">
      <c r="B278" s="232"/>
      <c r="D278" s="225" t="s">
        <v>236</v>
      </c>
      <c r="E278" s="233" t="s">
        <v>5</v>
      </c>
      <c r="F278" s="234" t="s">
        <v>442</v>
      </c>
      <c r="H278" s="233" t="s">
        <v>5</v>
      </c>
      <c r="I278" s="235"/>
      <c r="L278" s="232"/>
      <c r="M278" s="236"/>
      <c r="N278" s="237"/>
      <c r="O278" s="237"/>
      <c r="P278" s="237"/>
      <c r="Q278" s="237"/>
      <c r="R278" s="237"/>
      <c r="S278" s="237"/>
      <c r="T278" s="238"/>
      <c r="AT278" s="233" t="s">
        <v>236</v>
      </c>
      <c r="AU278" s="233" t="s">
        <v>89</v>
      </c>
      <c r="AV278" s="12" t="s">
        <v>84</v>
      </c>
      <c r="AW278" s="12" t="s">
        <v>40</v>
      </c>
      <c r="AX278" s="12" t="s">
        <v>77</v>
      </c>
      <c r="AY278" s="233" t="s">
        <v>146</v>
      </c>
    </row>
    <row r="279" s="13" customFormat="1">
      <c r="B279" s="239"/>
      <c r="D279" s="225" t="s">
        <v>236</v>
      </c>
      <c r="E279" s="240" t="s">
        <v>5</v>
      </c>
      <c r="F279" s="241" t="s">
        <v>463</v>
      </c>
      <c r="H279" s="242">
        <v>13.5</v>
      </c>
      <c r="I279" s="243"/>
      <c r="L279" s="239"/>
      <c r="M279" s="244"/>
      <c r="N279" s="245"/>
      <c r="O279" s="245"/>
      <c r="P279" s="245"/>
      <c r="Q279" s="245"/>
      <c r="R279" s="245"/>
      <c r="S279" s="245"/>
      <c r="T279" s="246"/>
      <c r="AT279" s="240" t="s">
        <v>236</v>
      </c>
      <c r="AU279" s="240" t="s">
        <v>89</v>
      </c>
      <c r="AV279" s="13" t="s">
        <v>89</v>
      </c>
      <c r="AW279" s="13" t="s">
        <v>40</v>
      </c>
      <c r="AX279" s="13" t="s">
        <v>77</v>
      </c>
      <c r="AY279" s="240" t="s">
        <v>146</v>
      </c>
    </row>
    <row r="280" s="13" customFormat="1">
      <c r="B280" s="239"/>
      <c r="D280" s="225" t="s">
        <v>236</v>
      </c>
      <c r="E280" s="240" t="s">
        <v>5</v>
      </c>
      <c r="F280" s="241" t="s">
        <v>464</v>
      </c>
      <c r="H280" s="242">
        <v>11.699999999999999</v>
      </c>
      <c r="I280" s="243"/>
      <c r="L280" s="239"/>
      <c r="M280" s="244"/>
      <c r="N280" s="245"/>
      <c r="O280" s="245"/>
      <c r="P280" s="245"/>
      <c r="Q280" s="245"/>
      <c r="R280" s="245"/>
      <c r="S280" s="245"/>
      <c r="T280" s="246"/>
      <c r="AT280" s="240" t="s">
        <v>236</v>
      </c>
      <c r="AU280" s="240" t="s">
        <v>89</v>
      </c>
      <c r="AV280" s="13" t="s">
        <v>89</v>
      </c>
      <c r="AW280" s="13" t="s">
        <v>40</v>
      </c>
      <c r="AX280" s="13" t="s">
        <v>77</v>
      </c>
      <c r="AY280" s="240" t="s">
        <v>146</v>
      </c>
    </row>
    <row r="281" s="14" customFormat="1">
      <c r="B281" s="247"/>
      <c r="D281" s="225" t="s">
        <v>236</v>
      </c>
      <c r="E281" s="248" t="s">
        <v>5</v>
      </c>
      <c r="F281" s="249" t="s">
        <v>242</v>
      </c>
      <c r="H281" s="250">
        <v>25.199999999999999</v>
      </c>
      <c r="I281" s="251"/>
      <c r="L281" s="247"/>
      <c r="M281" s="252"/>
      <c r="N281" s="253"/>
      <c r="O281" s="253"/>
      <c r="P281" s="253"/>
      <c r="Q281" s="253"/>
      <c r="R281" s="253"/>
      <c r="S281" s="253"/>
      <c r="T281" s="254"/>
      <c r="AT281" s="248" t="s">
        <v>236</v>
      </c>
      <c r="AU281" s="248" t="s">
        <v>89</v>
      </c>
      <c r="AV281" s="14" t="s">
        <v>145</v>
      </c>
      <c r="AW281" s="14" t="s">
        <v>40</v>
      </c>
      <c r="AX281" s="14" t="s">
        <v>84</v>
      </c>
      <c r="AY281" s="248" t="s">
        <v>146</v>
      </c>
    </row>
    <row r="282" s="1" customFormat="1" ht="25.5" customHeight="1">
      <c r="B282" s="212"/>
      <c r="C282" s="213" t="s">
        <v>465</v>
      </c>
      <c r="D282" s="213" t="s">
        <v>148</v>
      </c>
      <c r="E282" s="214" t="s">
        <v>466</v>
      </c>
      <c r="F282" s="215" t="s">
        <v>467</v>
      </c>
      <c r="G282" s="216" t="s">
        <v>426</v>
      </c>
      <c r="H282" s="217">
        <v>77.5</v>
      </c>
      <c r="I282" s="218"/>
      <c r="J282" s="219">
        <f>ROUND(I282*H282,2)</f>
        <v>0</v>
      </c>
      <c r="K282" s="215" t="s">
        <v>233</v>
      </c>
      <c r="L282" s="48"/>
      <c r="M282" s="220" t="s">
        <v>5</v>
      </c>
      <c r="N282" s="221" t="s">
        <v>49</v>
      </c>
      <c r="O282" s="49"/>
      <c r="P282" s="222">
        <f>O282*H282</f>
        <v>0</v>
      </c>
      <c r="Q282" s="222">
        <v>0</v>
      </c>
      <c r="R282" s="222">
        <f>Q282*H282</f>
        <v>0</v>
      </c>
      <c r="S282" s="222">
        <v>0.0066</v>
      </c>
      <c r="T282" s="223">
        <f>S282*H282</f>
        <v>0.51149999999999995</v>
      </c>
      <c r="AR282" s="26" t="s">
        <v>329</v>
      </c>
      <c r="AT282" s="26" t="s">
        <v>148</v>
      </c>
      <c r="AU282" s="26" t="s">
        <v>89</v>
      </c>
      <c r="AY282" s="26" t="s">
        <v>146</v>
      </c>
      <c r="BE282" s="224">
        <f>IF(N282="základní",J282,0)</f>
        <v>0</v>
      </c>
      <c r="BF282" s="224">
        <f>IF(N282="snížená",J282,0)</f>
        <v>0</v>
      </c>
      <c r="BG282" s="224">
        <f>IF(N282="zákl. přenesená",J282,0)</f>
        <v>0</v>
      </c>
      <c r="BH282" s="224">
        <f>IF(N282="sníž. přenesená",J282,0)</f>
        <v>0</v>
      </c>
      <c r="BI282" s="224">
        <f>IF(N282="nulová",J282,0)</f>
        <v>0</v>
      </c>
      <c r="BJ282" s="26" t="s">
        <v>89</v>
      </c>
      <c r="BK282" s="224">
        <f>ROUND(I282*H282,2)</f>
        <v>0</v>
      </c>
      <c r="BL282" s="26" t="s">
        <v>329</v>
      </c>
      <c r="BM282" s="26" t="s">
        <v>468</v>
      </c>
    </row>
    <row r="283" s="1" customFormat="1">
      <c r="B283" s="48"/>
      <c r="D283" s="225" t="s">
        <v>153</v>
      </c>
      <c r="F283" s="226" t="s">
        <v>469</v>
      </c>
      <c r="I283" s="227"/>
      <c r="L283" s="48"/>
      <c r="M283" s="228"/>
      <c r="N283" s="49"/>
      <c r="O283" s="49"/>
      <c r="P283" s="49"/>
      <c r="Q283" s="49"/>
      <c r="R283" s="49"/>
      <c r="S283" s="49"/>
      <c r="T283" s="87"/>
      <c r="AT283" s="26" t="s">
        <v>153</v>
      </c>
      <c r="AU283" s="26" t="s">
        <v>89</v>
      </c>
    </row>
    <row r="284" s="12" customFormat="1">
      <c r="B284" s="232"/>
      <c r="D284" s="225" t="s">
        <v>236</v>
      </c>
      <c r="E284" s="233" t="s">
        <v>5</v>
      </c>
      <c r="F284" s="234" t="s">
        <v>470</v>
      </c>
      <c r="H284" s="233" t="s">
        <v>5</v>
      </c>
      <c r="I284" s="235"/>
      <c r="L284" s="232"/>
      <c r="M284" s="236"/>
      <c r="N284" s="237"/>
      <c r="O284" s="237"/>
      <c r="P284" s="237"/>
      <c r="Q284" s="237"/>
      <c r="R284" s="237"/>
      <c r="S284" s="237"/>
      <c r="T284" s="238"/>
      <c r="AT284" s="233" t="s">
        <v>236</v>
      </c>
      <c r="AU284" s="233" t="s">
        <v>89</v>
      </c>
      <c r="AV284" s="12" t="s">
        <v>84</v>
      </c>
      <c r="AW284" s="12" t="s">
        <v>40</v>
      </c>
      <c r="AX284" s="12" t="s">
        <v>77</v>
      </c>
      <c r="AY284" s="233" t="s">
        <v>146</v>
      </c>
    </row>
    <row r="285" s="12" customFormat="1">
      <c r="B285" s="232"/>
      <c r="D285" s="225" t="s">
        <v>236</v>
      </c>
      <c r="E285" s="233" t="s">
        <v>5</v>
      </c>
      <c r="F285" s="234" t="s">
        <v>471</v>
      </c>
      <c r="H285" s="233" t="s">
        <v>5</v>
      </c>
      <c r="I285" s="235"/>
      <c r="L285" s="232"/>
      <c r="M285" s="236"/>
      <c r="N285" s="237"/>
      <c r="O285" s="237"/>
      <c r="P285" s="237"/>
      <c r="Q285" s="237"/>
      <c r="R285" s="237"/>
      <c r="S285" s="237"/>
      <c r="T285" s="238"/>
      <c r="AT285" s="233" t="s">
        <v>236</v>
      </c>
      <c r="AU285" s="233" t="s">
        <v>89</v>
      </c>
      <c r="AV285" s="12" t="s">
        <v>84</v>
      </c>
      <c r="AW285" s="12" t="s">
        <v>40</v>
      </c>
      <c r="AX285" s="12" t="s">
        <v>77</v>
      </c>
      <c r="AY285" s="233" t="s">
        <v>146</v>
      </c>
    </row>
    <row r="286" s="13" customFormat="1">
      <c r="B286" s="239"/>
      <c r="D286" s="225" t="s">
        <v>236</v>
      </c>
      <c r="E286" s="240" t="s">
        <v>5</v>
      </c>
      <c r="F286" s="241" t="s">
        <v>472</v>
      </c>
      <c r="H286" s="242">
        <v>42.5</v>
      </c>
      <c r="I286" s="243"/>
      <c r="L286" s="239"/>
      <c r="M286" s="244"/>
      <c r="N286" s="245"/>
      <c r="O286" s="245"/>
      <c r="P286" s="245"/>
      <c r="Q286" s="245"/>
      <c r="R286" s="245"/>
      <c r="S286" s="245"/>
      <c r="T286" s="246"/>
      <c r="AT286" s="240" t="s">
        <v>236</v>
      </c>
      <c r="AU286" s="240" t="s">
        <v>89</v>
      </c>
      <c r="AV286" s="13" t="s">
        <v>89</v>
      </c>
      <c r="AW286" s="13" t="s">
        <v>40</v>
      </c>
      <c r="AX286" s="13" t="s">
        <v>77</v>
      </c>
      <c r="AY286" s="240" t="s">
        <v>146</v>
      </c>
    </row>
    <row r="287" s="12" customFormat="1">
      <c r="B287" s="232"/>
      <c r="D287" s="225" t="s">
        <v>236</v>
      </c>
      <c r="E287" s="233" t="s">
        <v>5</v>
      </c>
      <c r="F287" s="234" t="s">
        <v>473</v>
      </c>
      <c r="H287" s="233" t="s">
        <v>5</v>
      </c>
      <c r="I287" s="235"/>
      <c r="L287" s="232"/>
      <c r="M287" s="236"/>
      <c r="N287" s="237"/>
      <c r="O287" s="237"/>
      <c r="P287" s="237"/>
      <c r="Q287" s="237"/>
      <c r="R287" s="237"/>
      <c r="S287" s="237"/>
      <c r="T287" s="238"/>
      <c r="AT287" s="233" t="s">
        <v>236</v>
      </c>
      <c r="AU287" s="233" t="s">
        <v>89</v>
      </c>
      <c r="AV287" s="12" t="s">
        <v>84</v>
      </c>
      <c r="AW287" s="12" t="s">
        <v>40</v>
      </c>
      <c r="AX287" s="12" t="s">
        <v>77</v>
      </c>
      <c r="AY287" s="233" t="s">
        <v>146</v>
      </c>
    </row>
    <row r="288" s="13" customFormat="1">
      <c r="B288" s="239"/>
      <c r="D288" s="225" t="s">
        <v>236</v>
      </c>
      <c r="E288" s="240" t="s">
        <v>5</v>
      </c>
      <c r="F288" s="241" t="s">
        <v>474</v>
      </c>
      <c r="H288" s="242">
        <v>35</v>
      </c>
      <c r="I288" s="243"/>
      <c r="L288" s="239"/>
      <c r="M288" s="244"/>
      <c r="N288" s="245"/>
      <c r="O288" s="245"/>
      <c r="P288" s="245"/>
      <c r="Q288" s="245"/>
      <c r="R288" s="245"/>
      <c r="S288" s="245"/>
      <c r="T288" s="246"/>
      <c r="AT288" s="240" t="s">
        <v>236</v>
      </c>
      <c r="AU288" s="240" t="s">
        <v>89</v>
      </c>
      <c r="AV288" s="13" t="s">
        <v>89</v>
      </c>
      <c r="AW288" s="13" t="s">
        <v>40</v>
      </c>
      <c r="AX288" s="13" t="s">
        <v>77</v>
      </c>
      <c r="AY288" s="240" t="s">
        <v>146</v>
      </c>
    </row>
    <row r="289" s="14" customFormat="1">
      <c r="B289" s="247"/>
      <c r="D289" s="225" t="s">
        <v>236</v>
      </c>
      <c r="E289" s="248" t="s">
        <v>5</v>
      </c>
      <c r="F289" s="249" t="s">
        <v>242</v>
      </c>
      <c r="H289" s="250">
        <v>77.5</v>
      </c>
      <c r="I289" s="251"/>
      <c r="L289" s="247"/>
      <c r="M289" s="252"/>
      <c r="N289" s="253"/>
      <c r="O289" s="253"/>
      <c r="P289" s="253"/>
      <c r="Q289" s="253"/>
      <c r="R289" s="253"/>
      <c r="S289" s="253"/>
      <c r="T289" s="254"/>
      <c r="AT289" s="248" t="s">
        <v>236</v>
      </c>
      <c r="AU289" s="248" t="s">
        <v>89</v>
      </c>
      <c r="AV289" s="14" t="s">
        <v>145</v>
      </c>
      <c r="AW289" s="14" t="s">
        <v>40</v>
      </c>
      <c r="AX289" s="14" t="s">
        <v>84</v>
      </c>
      <c r="AY289" s="248" t="s">
        <v>146</v>
      </c>
    </row>
    <row r="290" s="1" customFormat="1" ht="25.5" customHeight="1">
      <c r="B290" s="212"/>
      <c r="C290" s="213" t="s">
        <v>475</v>
      </c>
      <c r="D290" s="213" t="s">
        <v>148</v>
      </c>
      <c r="E290" s="214" t="s">
        <v>476</v>
      </c>
      <c r="F290" s="215" t="s">
        <v>477</v>
      </c>
      <c r="G290" s="216" t="s">
        <v>426</v>
      </c>
      <c r="H290" s="217">
        <v>3.7999999999999998</v>
      </c>
      <c r="I290" s="218"/>
      <c r="J290" s="219">
        <f>ROUND(I290*H290,2)</f>
        <v>0</v>
      </c>
      <c r="K290" s="215" t="s">
        <v>233</v>
      </c>
      <c r="L290" s="48"/>
      <c r="M290" s="220" t="s">
        <v>5</v>
      </c>
      <c r="N290" s="221" t="s">
        <v>49</v>
      </c>
      <c r="O290" s="49"/>
      <c r="P290" s="222">
        <f>O290*H290</f>
        <v>0</v>
      </c>
      <c r="Q290" s="222">
        <v>0</v>
      </c>
      <c r="R290" s="222">
        <f>Q290*H290</f>
        <v>0</v>
      </c>
      <c r="S290" s="222">
        <v>0.0066</v>
      </c>
      <c r="T290" s="223">
        <f>S290*H290</f>
        <v>0.025079999999999998</v>
      </c>
      <c r="AR290" s="26" t="s">
        <v>329</v>
      </c>
      <c r="AT290" s="26" t="s">
        <v>148</v>
      </c>
      <c r="AU290" s="26" t="s">
        <v>89</v>
      </c>
      <c r="AY290" s="26" t="s">
        <v>146</v>
      </c>
      <c r="BE290" s="224">
        <f>IF(N290="základní",J290,0)</f>
        <v>0</v>
      </c>
      <c r="BF290" s="224">
        <f>IF(N290="snížená",J290,0)</f>
        <v>0</v>
      </c>
      <c r="BG290" s="224">
        <f>IF(N290="zákl. přenesená",J290,0)</f>
        <v>0</v>
      </c>
      <c r="BH290" s="224">
        <f>IF(N290="sníž. přenesená",J290,0)</f>
        <v>0</v>
      </c>
      <c r="BI290" s="224">
        <f>IF(N290="nulová",J290,0)</f>
        <v>0</v>
      </c>
      <c r="BJ290" s="26" t="s">
        <v>89</v>
      </c>
      <c r="BK290" s="224">
        <f>ROUND(I290*H290,2)</f>
        <v>0</v>
      </c>
      <c r="BL290" s="26" t="s">
        <v>329</v>
      </c>
      <c r="BM290" s="26" t="s">
        <v>478</v>
      </c>
    </row>
    <row r="291" s="1" customFormat="1">
      <c r="B291" s="48"/>
      <c r="D291" s="225" t="s">
        <v>153</v>
      </c>
      <c r="F291" s="226" t="s">
        <v>479</v>
      </c>
      <c r="I291" s="227"/>
      <c r="L291" s="48"/>
      <c r="M291" s="228"/>
      <c r="N291" s="49"/>
      <c r="O291" s="49"/>
      <c r="P291" s="49"/>
      <c r="Q291" s="49"/>
      <c r="R291" s="49"/>
      <c r="S291" s="49"/>
      <c r="T291" s="87"/>
      <c r="AT291" s="26" t="s">
        <v>153</v>
      </c>
      <c r="AU291" s="26" t="s">
        <v>89</v>
      </c>
    </row>
    <row r="292" s="12" customFormat="1">
      <c r="B292" s="232"/>
      <c r="D292" s="225" t="s">
        <v>236</v>
      </c>
      <c r="E292" s="233" t="s">
        <v>5</v>
      </c>
      <c r="F292" s="234" t="s">
        <v>470</v>
      </c>
      <c r="H292" s="233" t="s">
        <v>5</v>
      </c>
      <c r="I292" s="235"/>
      <c r="L292" s="232"/>
      <c r="M292" s="236"/>
      <c r="N292" s="237"/>
      <c r="O292" s="237"/>
      <c r="P292" s="237"/>
      <c r="Q292" s="237"/>
      <c r="R292" s="237"/>
      <c r="S292" s="237"/>
      <c r="T292" s="238"/>
      <c r="AT292" s="233" t="s">
        <v>236</v>
      </c>
      <c r="AU292" s="233" t="s">
        <v>89</v>
      </c>
      <c r="AV292" s="12" t="s">
        <v>84</v>
      </c>
      <c r="AW292" s="12" t="s">
        <v>40</v>
      </c>
      <c r="AX292" s="12" t="s">
        <v>77</v>
      </c>
      <c r="AY292" s="233" t="s">
        <v>146</v>
      </c>
    </row>
    <row r="293" s="12" customFormat="1">
      <c r="B293" s="232"/>
      <c r="D293" s="225" t="s">
        <v>236</v>
      </c>
      <c r="E293" s="233" t="s">
        <v>5</v>
      </c>
      <c r="F293" s="234" t="s">
        <v>480</v>
      </c>
      <c r="H293" s="233" t="s">
        <v>5</v>
      </c>
      <c r="I293" s="235"/>
      <c r="L293" s="232"/>
      <c r="M293" s="236"/>
      <c r="N293" s="237"/>
      <c r="O293" s="237"/>
      <c r="P293" s="237"/>
      <c r="Q293" s="237"/>
      <c r="R293" s="237"/>
      <c r="S293" s="237"/>
      <c r="T293" s="238"/>
      <c r="AT293" s="233" t="s">
        <v>236</v>
      </c>
      <c r="AU293" s="233" t="s">
        <v>89</v>
      </c>
      <c r="AV293" s="12" t="s">
        <v>84</v>
      </c>
      <c r="AW293" s="12" t="s">
        <v>40</v>
      </c>
      <c r="AX293" s="12" t="s">
        <v>77</v>
      </c>
      <c r="AY293" s="233" t="s">
        <v>146</v>
      </c>
    </row>
    <row r="294" s="13" customFormat="1">
      <c r="B294" s="239"/>
      <c r="D294" s="225" t="s">
        <v>236</v>
      </c>
      <c r="E294" s="240" t="s">
        <v>5</v>
      </c>
      <c r="F294" s="241" t="s">
        <v>481</v>
      </c>
      <c r="H294" s="242">
        <v>3.7999999999999998</v>
      </c>
      <c r="I294" s="243"/>
      <c r="L294" s="239"/>
      <c r="M294" s="244"/>
      <c r="N294" s="245"/>
      <c r="O294" s="245"/>
      <c r="P294" s="245"/>
      <c r="Q294" s="245"/>
      <c r="R294" s="245"/>
      <c r="S294" s="245"/>
      <c r="T294" s="246"/>
      <c r="AT294" s="240" t="s">
        <v>236</v>
      </c>
      <c r="AU294" s="240" t="s">
        <v>89</v>
      </c>
      <c r="AV294" s="13" t="s">
        <v>89</v>
      </c>
      <c r="AW294" s="13" t="s">
        <v>40</v>
      </c>
      <c r="AX294" s="13" t="s">
        <v>77</v>
      </c>
      <c r="AY294" s="240" t="s">
        <v>146</v>
      </c>
    </row>
    <row r="295" s="14" customFormat="1">
      <c r="B295" s="247"/>
      <c r="D295" s="225" t="s">
        <v>236</v>
      </c>
      <c r="E295" s="248" t="s">
        <v>5</v>
      </c>
      <c r="F295" s="249" t="s">
        <v>242</v>
      </c>
      <c r="H295" s="250">
        <v>3.7999999999999998</v>
      </c>
      <c r="I295" s="251"/>
      <c r="L295" s="247"/>
      <c r="M295" s="252"/>
      <c r="N295" s="253"/>
      <c r="O295" s="253"/>
      <c r="P295" s="253"/>
      <c r="Q295" s="253"/>
      <c r="R295" s="253"/>
      <c r="S295" s="253"/>
      <c r="T295" s="254"/>
      <c r="AT295" s="248" t="s">
        <v>236</v>
      </c>
      <c r="AU295" s="248" t="s">
        <v>89</v>
      </c>
      <c r="AV295" s="14" t="s">
        <v>145</v>
      </c>
      <c r="AW295" s="14" t="s">
        <v>40</v>
      </c>
      <c r="AX295" s="14" t="s">
        <v>84</v>
      </c>
      <c r="AY295" s="248" t="s">
        <v>146</v>
      </c>
    </row>
    <row r="296" s="1" customFormat="1" ht="25.5" customHeight="1">
      <c r="B296" s="212"/>
      <c r="C296" s="213" t="s">
        <v>482</v>
      </c>
      <c r="D296" s="213" t="s">
        <v>148</v>
      </c>
      <c r="E296" s="214" t="s">
        <v>483</v>
      </c>
      <c r="F296" s="215" t="s">
        <v>484</v>
      </c>
      <c r="G296" s="216" t="s">
        <v>426</v>
      </c>
      <c r="H296" s="217">
        <v>10.199999999999999</v>
      </c>
      <c r="I296" s="218"/>
      <c r="J296" s="219">
        <f>ROUND(I296*H296,2)</f>
        <v>0</v>
      </c>
      <c r="K296" s="215" t="s">
        <v>233</v>
      </c>
      <c r="L296" s="48"/>
      <c r="M296" s="220" t="s">
        <v>5</v>
      </c>
      <c r="N296" s="221" t="s">
        <v>49</v>
      </c>
      <c r="O296" s="49"/>
      <c r="P296" s="222">
        <f>O296*H296</f>
        <v>0</v>
      </c>
      <c r="Q296" s="222">
        <v>0</v>
      </c>
      <c r="R296" s="222">
        <f>Q296*H296</f>
        <v>0</v>
      </c>
      <c r="S296" s="222">
        <v>0.0066</v>
      </c>
      <c r="T296" s="223">
        <f>S296*H296</f>
        <v>0.067319999999999991</v>
      </c>
      <c r="AR296" s="26" t="s">
        <v>329</v>
      </c>
      <c r="AT296" s="26" t="s">
        <v>148</v>
      </c>
      <c r="AU296" s="26" t="s">
        <v>89</v>
      </c>
      <c r="AY296" s="26" t="s">
        <v>146</v>
      </c>
      <c r="BE296" s="224">
        <f>IF(N296="základní",J296,0)</f>
        <v>0</v>
      </c>
      <c r="BF296" s="224">
        <f>IF(N296="snížená",J296,0)</f>
        <v>0</v>
      </c>
      <c r="BG296" s="224">
        <f>IF(N296="zákl. přenesená",J296,0)</f>
        <v>0</v>
      </c>
      <c r="BH296" s="224">
        <f>IF(N296="sníž. přenesená",J296,0)</f>
        <v>0</v>
      </c>
      <c r="BI296" s="224">
        <f>IF(N296="nulová",J296,0)</f>
        <v>0</v>
      </c>
      <c r="BJ296" s="26" t="s">
        <v>89</v>
      </c>
      <c r="BK296" s="224">
        <f>ROUND(I296*H296,2)</f>
        <v>0</v>
      </c>
      <c r="BL296" s="26" t="s">
        <v>329</v>
      </c>
      <c r="BM296" s="26" t="s">
        <v>485</v>
      </c>
    </row>
    <row r="297" s="1" customFormat="1">
      <c r="B297" s="48"/>
      <c r="D297" s="225" t="s">
        <v>153</v>
      </c>
      <c r="F297" s="226" t="s">
        <v>486</v>
      </c>
      <c r="I297" s="227"/>
      <c r="L297" s="48"/>
      <c r="M297" s="228"/>
      <c r="N297" s="49"/>
      <c r="O297" s="49"/>
      <c r="P297" s="49"/>
      <c r="Q297" s="49"/>
      <c r="R297" s="49"/>
      <c r="S297" s="49"/>
      <c r="T297" s="87"/>
      <c r="AT297" s="26" t="s">
        <v>153</v>
      </c>
      <c r="AU297" s="26" t="s">
        <v>89</v>
      </c>
    </row>
    <row r="298" s="12" customFormat="1">
      <c r="B298" s="232"/>
      <c r="D298" s="225" t="s">
        <v>236</v>
      </c>
      <c r="E298" s="233" t="s">
        <v>5</v>
      </c>
      <c r="F298" s="234" t="s">
        <v>470</v>
      </c>
      <c r="H298" s="233" t="s">
        <v>5</v>
      </c>
      <c r="I298" s="235"/>
      <c r="L298" s="232"/>
      <c r="M298" s="236"/>
      <c r="N298" s="237"/>
      <c r="O298" s="237"/>
      <c r="P298" s="237"/>
      <c r="Q298" s="237"/>
      <c r="R298" s="237"/>
      <c r="S298" s="237"/>
      <c r="T298" s="238"/>
      <c r="AT298" s="233" t="s">
        <v>236</v>
      </c>
      <c r="AU298" s="233" t="s">
        <v>89</v>
      </c>
      <c r="AV298" s="12" t="s">
        <v>84</v>
      </c>
      <c r="AW298" s="12" t="s">
        <v>40</v>
      </c>
      <c r="AX298" s="12" t="s">
        <v>77</v>
      </c>
      <c r="AY298" s="233" t="s">
        <v>146</v>
      </c>
    </row>
    <row r="299" s="12" customFormat="1">
      <c r="B299" s="232"/>
      <c r="D299" s="225" t="s">
        <v>236</v>
      </c>
      <c r="E299" s="233" t="s">
        <v>5</v>
      </c>
      <c r="F299" s="234" t="s">
        <v>487</v>
      </c>
      <c r="H299" s="233" t="s">
        <v>5</v>
      </c>
      <c r="I299" s="235"/>
      <c r="L299" s="232"/>
      <c r="M299" s="236"/>
      <c r="N299" s="237"/>
      <c r="O299" s="237"/>
      <c r="P299" s="237"/>
      <c r="Q299" s="237"/>
      <c r="R299" s="237"/>
      <c r="S299" s="237"/>
      <c r="T299" s="238"/>
      <c r="AT299" s="233" t="s">
        <v>236</v>
      </c>
      <c r="AU299" s="233" t="s">
        <v>89</v>
      </c>
      <c r="AV299" s="12" t="s">
        <v>84</v>
      </c>
      <c r="AW299" s="12" t="s">
        <v>40</v>
      </c>
      <c r="AX299" s="12" t="s">
        <v>77</v>
      </c>
      <c r="AY299" s="233" t="s">
        <v>146</v>
      </c>
    </row>
    <row r="300" s="13" customFormat="1">
      <c r="B300" s="239"/>
      <c r="D300" s="225" t="s">
        <v>236</v>
      </c>
      <c r="E300" s="240" t="s">
        <v>5</v>
      </c>
      <c r="F300" s="241" t="s">
        <v>488</v>
      </c>
      <c r="H300" s="242">
        <v>10.199999999999999</v>
      </c>
      <c r="I300" s="243"/>
      <c r="L300" s="239"/>
      <c r="M300" s="244"/>
      <c r="N300" s="245"/>
      <c r="O300" s="245"/>
      <c r="P300" s="245"/>
      <c r="Q300" s="245"/>
      <c r="R300" s="245"/>
      <c r="S300" s="245"/>
      <c r="T300" s="246"/>
      <c r="AT300" s="240" t="s">
        <v>236</v>
      </c>
      <c r="AU300" s="240" t="s">
        <v>89</v>
      </c>
      <c r="AV300" s="13" t="s">
        <v>89</v>
      </c>
      <c r="AW300" s="13" t="s">
        <v>40</v>
      </c>
      <c r="AX300" s="13" t="s">
        <v>77</v>
      </c>
      <c r="AY300" s="240" t="s">
        <v>146</v>
      </c>
    </row>
    <row r="301" s="14" customFormat="1">
      <c r="B301" s="247"/>
      <c r="D301" s="225" t="s">
        <v>236</v>
      </c>
      <c r="E301" s="248" t="s">
        <v>5</v>
      </c>
      <c r="F301" s="249" t="s">
        <v>242</v>
      </c>
      <c r="H301" s="250">
        <v>10.199999999999999</v>
      </c>
      <c r="I301" s="251"/>
      <c r="L301" s="247"/>
      <c r="M301" s="252"/>
      <c r="N301" s="253"/>
      <c r="O301" s="253"/>
      <c r="P301" s="253"/>
      <c r="Q301" s="253"/>
      <c r="R301" s="253"/>
      <c r="S301" s="253"/>
      <c r="T301" s="254"/>
      <c r="AT301" s="248" t="s">
        <v>236</v>
      </c>
      <c r="AU301" s="248" t="s">
        <v>89</v>
      </c>
      <c r="AV301" s="14" t="s">
        <v>145</v>
      </c>
      <c r="AW301" s="14" t="s">
        <v>40</v>
      </c>
      <c r="AX301" s="14" t="s">
        <v>84</v>
      </c>
      <c r="AY301" s="248" t="s">
        <v>146</v>
      </c>
    </row>
    <row r="302" s="1" customFormat="1" ht="25.5" customHeight="1">
      <c r="B302" s="212"/>
      <c r="C302" s="213" t="s">
        <v>489</v>
      </c>
      <c r="D302" s="213" t="s">
        <v>148</v>
      </c>
      <c r="E302" s="214" t="s">
        <v>490</v>
      </c>
      <c r="F302" s="215" t="s">
        <v>491</v>
      </c>
      <c r="G302" s="216" t="s">
        <v>426</v>
      </c>
      <c r="H302" s="217">
        <v>721</v>
      </c>
      <c r="I302" s="218"/>
      <c r="J302" s="219">
        <f>ROUND(I302*H302,2)</f>
        <v>0</v>
      </c>
      <c r="K302" s="215" t="s">
        <v>233</v>
      </c>
      <c r="L302" s="48"/>
      <c r="M302" s="220" t="s">
        <v>5</v>
      </c>
      <c r="N302" s="221" t="s">
        <v>49</v>
      </c>
      <c r="O302" s="49"/>
      <c r="P302" s="222">
        <f>O302*H302</f>
        <v>0</v>
      </c>
      <c r="Q302" s="222">
        <v>0</v>
      </c>
      <c r="R302" s="222">
        <f>Q302*H302</f>
        <v>0</v>
      </c>
      <c r="S302" s="222">
        <v>0.012319999999999999</v>
      </c>
      <c r="T302" s="223">
        <f>S302*H302</f>
        <v>8.8827199999999991</v>
      </c>
      <c r="AR302" s="26" t="s">
        <v>329</v>
      </c>
      <c r="AT302" s="26" t="s">
        <v>148</v>
      </c>
      <c r="AU302" s="26" t="s">
        <v>89</v>
      </c>
      <c r="AY302" s="26" t="s">
        <v>146</v>
      </c>
      <c r="BE302" s="224">
        <f>IF(N302="základní",J302,0)</f>
        <v>0</v>
      </c>
      <c r="BF302" s="224">
        <f>IF(N302="snížená",J302,0)</f>
        <v>0</v>
      </c>
      <c r="BG302" s="224">
        <f>IF(N302="zákl. přenesená",J302,0)</f>
        <v>0</v>
      </c>
      <c r="BH302" s="224">
        <f>IF(N302="sníž. přenesená",J302,0)</f>
        <v>0</v>
      </c>
      <c r="BI302" s="224">
        <f>IF(N302="nulová",J302,0)</f>
        <v>0</v>
      </c>
      <c r="BJ302" s="26" t="s">
        <v>89</v>
      </c>
      <c r="BK302" s="224">
        <f>ROUND(I302*H302,2)</f>
        <v>0</v>
      </c>
      <c r="BL302" s="26" t="s">
        <v>329</v>
      </c>
      <c r="BM302" s="26" t="s">
        <v>492</v>
      </c>
    </row>
    <row r="303" s="1" customFormat="1">
      <c r="B303" s="48"/>
      <c r="D303" s="225" t="s">
        <v>153</v>
      </c>
      <c r="F303" s="226" t="s">
        <v>493</v>
      </c>
      <c r="I303" s="227"/>
      <c r="L303" s="48"/>
      <c r="M303" s="228"/>
      <c r="N303" s="49"/>
      <c r="O303" s="49"/>
      <c r="P303" s="49"/>
      <c r="Q303" s="49"/>
      <c r="R303" s="49"/>
      <c r="S303" s="49"/>
      <c r="T303" s="87"/>
      <c r="AT303" s="26" t="s">
        <v>153</v>
      </c>
      <c r="AU303" s="26" t="s">
        <v>89</v>
      </c>
    </row>
    <row r="304" s="12" customFormat="1">
      <c r="B304" s="232"/>
      <c r="D304" s="225" t="s">
        <v>236</v>
      </c>
      <c r="E304" s="233" t="s">
        <v>5</v>
      </c>
      <c r="F304" s="234" t="s">
        <v>494</v>
      </c>
      <c r="H304" s="233" t="s">
        <v>5</v>
      </c>
      <c r="I304" s="235"/>
      <c r="L304" s="232"/>
      <c r="M304" s="236"/>
      <c r="N304" s="237"/>
      <c r="O304" s="237"/>
      <c r="P304" s="237"/>
      <c r="Q304" s="237"/>
      <c r="R304" s="237"/>
      <c r="S304" s="237"/>
      <c r="T304" s="238"/>
      <c r="AT304" s="233" t="s">
        <v>236</v>
      </c>
      <c r="AU304" s="233" t="s">
        <v>89</v>
      </c>
      <c r="AV304" s="12" t="s">
        <v>84</v>
      </c>
      <c r="AW304" s="12" t="s">
        <v>40</v>
      </c>
      <c r="AX304" s="12" t="s">
        <v>77</v>
      </c>
      <c r="AY304" s="233" t="s">
        <v>146</v>
      </c>
    </row>
    <row r="305" s="12" customFormat="1">
      <c r="B305" s="232"/>
      <c r="D305" s="225" t="s">
        <v>236</v>
      </c>
      <c r="E305" s="233" t="s">
        <v>5</v>
      </c>
      <c r="F305" s="234" t="s">
        <v>495</v>
      </c>
      <c r="H305" s="233" t="s">
        <v>5</v>
      </c>
      <c r="I305" s="235"/>
      <c r="L305" s="232"/>
      <c r="M305" s="236"/>
      <c r="N305" s="237"/>
      <c r="O305" s="237"/>
      <c r="P305" s="237"/>
      <c r="Q305" s="237"/>
      <c r="R305" s="237"/>
      <c r="S305" s="237"/>
      <c r="T305" s="238"/>
      <c r="AT305" s="233" t="s">
        <v>236</v>
      </c>
      <c r="AU305" s="233" t="s">
        <v>89</v>
      </c>
      <c r="AV305" s="12" t="s">
        <v>84</v>
      </c>
      <c r="AW305" s="12" t="s">
        <v>40</v>
      </c>
      <c r="AX305" s="12" t="s">
        <v>77</v>
      </c>
      <c r="AY305" s="233" t="s">
        <v>146</v>
      </c>
    </row>
    <row r="306" s="13" customFormat="1">
      <c r="B306" s="239"/>
      <c r="D306" s="225" t="s">
        <v>236</v>
      </c>
      <c r="E306" s="240" t="s">
        <v>5</v>
      </c>
      <c r="F306" s="241" t="s">
        <v>496</v>
      </c>
      <c r="H306" s="242">
        <v>59.399999999999999</v>
      </c>
      <c r="I306" s="243"/>
      <c r="L306" s="239"/>
      <c r="M306" s="244"/>
      <c r="N306" s="245"/>
      <c r="O306" s="245"/>
      <c r="P306" s="245"/>
      <c r="Q306" s="245"/>
      <c r="R306" s="245"/>
      <c r="S306" s="245"/>
      <c r="T306" s="246"/>
      <c r="AT306" s="240" t="s">
        <v>236</v>
      </c>
      <c r="AU306" s="240" t="s">
        <v>89</v>
      </c>
      <c r="AV306" s="13" t="s">
        <v>89</v>
      </c>
      <c r="AW306" s="13" t="s">
        <v>40</v>
      </c>
      <c r="AX306" s="13" t="s">
        <v>77</v>
      </c>
      <c r="AY306" s="240" t="s">
        <v>146</v>
      </c>
    </row>
    <row r="307" s="12" customFormat="1">
      <c r="B307" s="232"/>
      <c r="D307" s="225" t="s">
        <v>236</v>
      </c>
      <c r="E307" s="233" t="s">
        <v>5</v>
      </c>
      <c r="F307" s="234" t="s">
        <v>497</v>
      </c>
      <c r="H307" s="233" t="s">
        <v>5</v>
      </c>
      <c r="I307" s="235"/>
      <c r="L307" s="232"/>
      <c r="M307" s="236"/>
      <c r="N307" s="237"/>
      <c r="O307" s="237"/>
      <c r="P307" s="237"/>
      <c r="Q307" s="237"/>
      <c r="R307" s="237"/>
      <c r="S307" s="237"/>
      <c r="T307" s="238"/>
      <c r="AT307" s="233" t="s">
        <v>236</v>
      </c>
      <c r="AU307" s="233" t="s">
        <v>89</v>
      </c>
      <c r="AV307" s="12" t="s">
        <v>84</v>
      </c>
      <c r="AW307" s="12" t="s">
        <v>40</v>
      </c>
      <c r="AX307" s="12" t="s">
        <v>77</v>
      </c>
      <c r="AY307" s="233" t="s">
        <v>146</v>
      </c>
    </row>
    <row r="308" s="13" customFormat="1">
      <c r="B308" s="239"/>
      <c r="D308" s="225" t="s">
        <v>236</v>
      </c>
      <c r="E308" s="240" t="s">
        <v>5</v>
      </c>
      <c r="F308" s="241" t="s">
        <v>498</v>
      </c>
      <c r="H308" s="242">
        <v>3.2999999999999998</v>
      </c>
      <c r="I308" s="243"/>
      <c r="L308" s="239"/>
      <c r="M308" s="244"/>
      <c r="N308" s="245"/>
      <c r="O308" s="245"/>
      <c r="P308" s="245"/>
      <c r="Q308" s="245"/>
      <c r="R308" s="245"/>
      <c r="S308" s="245"/>
      <c r="T308" s="246"/>
      <c r="AT308" s="240" t="s">
        <v>236</v>
      </c>
      <c r="AU308" s="240" t="s">
        <v>89</v>
      </c>
      <c r="AV308" s="13" t="s">
        <v>89</v>
      </c>
      <c r="AW308" s="13" t="s">
        <v>40</v>
      </c>
      <c r="AX308" s="13" t="s">
        <v>77</v>
      </c>
      <c r="AY308" s="240" t="s">
        <v>146</v>
      </c>
    </row>
    <row r="309" s="12" customFormat="1">
      <c r="B309" s="232"/>
      <c r="D309" s="225" t="s">
        <v>236</v>
      </c>
      <c r="E309" s="233" t="s">
        <v>5</v>
      </c>
      <c r="F309" s="234" t="s">
        <v>499</v>
      </c>
      <c r="H309" s="233" t="s">
        <v>5</v>
      </c>
      <c r="I309" s="235"/>
      <c r="L309" s="232"/>
      <c r="M309" s="236"/>
      <c r="N309" s="237"/>
      <c r="O309" s="237"/>
      <c r="P309" s="237"/>
      <c r="Q309" s="237"/>
      <c r="R309" s="237"/>
      <c r="S309" s="237"/>
      <c r="T309" s="238"/>
      <c r="AT309" s="233" t="s">
        <v>236</v>
      </c>
      <c r="AU309" s="233" t="s">
        <v>89</v>
      </c>
      <c r="AV309" s="12" t="s">
        <v>84</v>
      </c>
      <c r="AW309" s="12" t="s">
        <v>40</v>
      </c>
      <c r="AX309" s="12" t="s">
        <v>77</v>
      </c>
      <c r="AY309" s="233" t="s">
        <v>146</v>
      </c>
    </row>
    <row r="310" s="13" customFormat="1">
      <c r="B310" s="239"/>
      <c r="D310" s="225" t="s">
        <v>236</v>
      </c>
      <c r="E310" s="240" t="s">
        <v>5</v>
      </c>
      <c r="F310" s="241" t="s">
        <v>500</v>
      </c>
      <c r="H310" s="242">
        <v>3.7999999999999998</v>
      </c>
      <c r="I310" s="243"/>
      <c r="L310" s="239"/>
      <c r="M310" s="244"/>
      <c r="N310" s="245"/>
      <c r="O310" s="245"/>
      <c r="P310" s="245"/>
      <c r="Q310" s="245"/>
      <c r="R310" s="245"/>
      <c r="S310" s="245"/>
      <c r="T310" s="246"/>
      <c r="AT310" s="240" t="s">
        <v>236</v>
      </c>
      <c r="AU310" s="240" t="s">
        <v>89</v>
      </c>
      <c r="AV310" s="13" t="s">
        <v>89</v>
      </c>
      <c r="AW310" s="13" t="s">
        <v>40</v>
      </c>
      <c r="AX310" s="13" t="s">
        <v>77</v>
      </c>
      <c r="AY310" s="240" t="s">
        <v>146</v>
      </c>
    </row>
    <row r="311" s="12" customFormat="1">
      <c r="B311" s="232"/>
      <c r="D311" s="225" t="s">
        <v>236</v>
      </c>
      <c r="E311" s="233" t="s">
        <v>5</v>
      </c>
      <c r="F311" s="234" t="s">
        <v>501</v>
      </c>
      <c r="H311" s="233" t="s">
        <v>5</v>
      </c>
      <c r="I311" s="235"/>
      <c r="L311" s="232"/>
      <c r="M311" s="236"/>
      <c r="N311" s="237"/>
      <c r="O311" s="237"/>
      <c r="P311" s="237"/>
      <c r="Q311" s="237"/>
      <c r="R311" s="237"/>
      <c r="S311" s="237"/>
      <c r="T311" s="238"/>
      <c r="AT311" s="233" t="s">
        <v>236</v>
      </c>
      <c r="AU311" s="233" t="s">
        <v>89</v>
      </c>
      <c r="AV311" s="12" t="s">
        <v>84</v>
      </c>
      <c r="AW311" s="12" t="s">
        <v>40</v>
      </c>
      <c r="AX311" s="12" t="s">
        <v>77</v>
      </c>
      <c r="AY311" s="233" t="s">
        <v>146</v>
      </c>
    </row>
    <row r="312" s="13" customFormat="1">
      <c r="B312" s="239"/>
      <c r="D312" s="225" t="s">
        <v>236</v>
      </c>
      <c r="E312" s="240" t="s">
        <v>5</v>
      </c>
      <c r="F312" s="241" t="s">
        <v>502</v>
      </c>
      <c r="H312" s="242">
        <v>612</v>
      </c>
      <c r="I312" s="243"/>
      <c r="L312" s="239"/>
      <c r="M312" s="244"/>
      <c r="N312" s="245"/>
      <c r="O312" s="245"/>
      <c r="P312" s="245"/>
      <c r="Q312" s="245"/>
      <c r="R312" s="245"/>
      <c r="S312" s="245"/>
      <c r="T312" s="246"/>
      <c r="AT312" s="240" t="s">
        <v>236</v>
      </c>
      <c r="AU312" s="240" t="s">
        <v>89</v>
      </c>
      <c r="AV312" s="13" t="s">
        <v>89</v>
      </c>
      <c r="AW312" s="13" t="s">
        <v>40</v>
      </c>
      <c r="AX312" s="13" t="s">
        <v>77</v>
      </c>
      <c r="AY312" s="240" t="s">
        <v>146</v>
      </c>
    </row>
    <row r="313" s="12" customFormat="1">
      <c r="B313" s="232"/>
      <c r="D313" s="225" t="s">
        <v>236</v>
      </c>
      <c r="E313" s="233" t="s">
        <v>5</v>
      </c>
      <c r="F313" s="234" t="s">
        <v>470</v>
      </c>
      <c r="H313" s="233" t="s">
        <v>5</v>
      </c>
      <c r="I313" s="235"/>
      <c r="L313" s="232"/>
      <c r="M313" s="236"/>
      <c r="N313" s="237"/>
      <c r="O313" s="237"/>
      <c r="P313" s="237"/>
      <c r="Q313" s="237"/>
      <c r="R313" s="237"/>
      <c r="S313" s="237"/>
      <c r="T313" s="238"/>
      <c r="AT313" s="233" t="s">
        <v>236</v>
      </c>
      <c r="AU313" s="233" t="s">
        <v>89</v>
      </c>
      <c r="AV313" s="12" t="s">
        <v>84</v>
      </c>
      <c r="AW313" s="12" t="s">
        <v>40</v>
      </c>
      <c r="AX313" s="12" t="s">
        <v>77</v>
      </c>
      <c r="AY313" s="233" t="s">
        <v>146</v>
      </c>
    </row>
    <row r="314" s="12" customFormat="1">
      <c r="B314" s="232"/>
      <c r="D314" s="225" t="s">
        <v>236</v>
      </c>
      <c r="E314" s="233" t="s">
        <v>5</v>
      </c>
      <c r="F314" s="234" t="s">
        <v>503</v>
      </c>
      <c r="H314" s="233" t="s">
        <v>5</v>
      </c>
      <c r="I314" s="235"/>
      <c r="L314" s="232"/>
      <c r="M314" s="236"/>
      <c r="N314" s="237"/>
      <c r="O314" s="237"/>
      <c r="P314" s="237"/>
      <c r="Q314" s="237"/>
      <c r="R314" s="237"/>
      <c r="S314" s="237"/>
      <c r="T314" s="238"/>
      <c r="AT314" s="233" t="s">
        <v>236</v>
      </c>
      <c r="AU314" s="233" t="s">
        <v>89</v>
      </c>
      <c r="AV314" s="12" t="s">
        <v>84</v>
      </c>
      <c r="AW314" s="12" t="s">
        <v>40</v>
      </c>
      <c r="AX314" s="12" t="s">
        <v>77</v>
      </c>
      <c r="AY314" s="233" t="s">
        <v>146</v>
      </c>
    </row>
    <row r="315" s="13" customFormat="1">
      <c r="B315" s="239"/>
      <c r="D315" s="225" t="s">
        <v>236</v>
      </c>
      <c r="E315" s="240" t="s">
        <v>5</v>
      </c>
      <c r="F315" s="241" t="s">
        <v>472</v>
      </c>
      <c r="H315" s="242">
        <v>42.5</v>
      </c>
      <c r="I315" s="243"/>
      <c r="L315" s="239"/>
      <c r="M315" s="244"/>
      <c r="N315" s="245"/>
      <c r="O315" s="245"/>
      <c r="P315" s="245"/>
      <c r="Q315" s="245"/>
      <c r="R315" s="245"/>
      <c r="S315" s="245"/>
      <c r="T315" s="246"/>
      <c r="AT315" s="240" t="s">
        <v>236</v>
      </c>
      <c r="AU315" s="240" t="s">
        <v>89</v>
      </c>
      <c r="AV315" s="13" t="s">
        <v>89</v>
      </c>
      <c r="AW315" s="13" t="s">
        <v>40</v>
      </c>
      <c r="AX315" s="13" t="s">
        <v>77</v>
      </c>
      <c r="AY315" s="240" t="s">
        <v>146</v>
      </c>
    </row>
    <row r="316" s="14" customFormat="1">
      <c r="B316" s="247"/>
      <c r="D316" s="225" t="s">
        <v>236</v>
      </c>
      <c r="E316" s="248" t="s">
        <v>5</v>
      </c>
      <c r="F316" s="249" t="s">
        <v>242</v>
      </c>
      <c r="H316" s="250">
        <v>721</v>
      </c>
      <c r="I316" s="251"/>
      <c r="L316" s="247"/>
      <c r="M316" s="252"/>
      <c r="N316" s="253"/>
      <c r="O316" s="253"/>
      <c r="P316" s="253"/>
      <c r="Q316" s="253"/>
      <c r="R316" s="253"/>
      <c r="S316" s="253"/>
      <c r="T316" s="254"/>
      <c r="AT316" s="248" t="s">
        <v>236</v>
      </c>
      <c r="AU316" s="248" t="s">
        <v>89</v>
      </c>
      <c r="AV316" s="14" t="s">
        <v>145</v>
      </c>
      <c r="AW316" s="14" t="s">
        <v>40</v>
      </c>
      <c r="AX316" s="14" t="s">
        <v>84</v>
      </c>
      <c r="AY316" s="248" t="s">
        <v>146</v>
      </c>
    </row>
    <row r="317" s="1" customFormat="1" ht="25.5" customHeight="1">
      <c r="B317" s="212"/>
      <c r="C317" s="213" t="s">
        <v>504</v>
      </c>
      <c r="D317" s="213" t="s">
        <v>148</v>
      </c>
      <c r="E317" s="214" t="s">
        <v>505</v>
      </c>
      <c r="F317" s="215" t="s">
        <v>506</v>
      </c>
      <c r="G317" s="216" t="s">
        <v>426</v>
      </c>
      <c r="H317" s="217">
        <v>25.199999999999999</v>
      </c>
      <c r="I317" s="218"/>
      <c r="J317" s="219">
        <f>ROUND(I317*H317,2)</f>
        <v>0</v>
      </c>
      <c r="K317" s="215" t="s">
        <v>233</v>
      </c>
      <c r="L317" s="48"/>
      <c r="M317" s="220" t="s">
        <v>5</v>
      </c>
      <c r="N317" s="221" t="s">
        <v>49</v>
      </c>
      <c r="O317" s="49"/>
      <c r="P317" s="222">
        <f>O317*H317</f>
        <v>0</v>
      </c>
      <c r="Q317" s="222">
        <v>0</v>
      </c>
      <c r="R317" s="222">
        <f>Q317*H317</f>
        <v>0</v>
      </c>
      <c r="S317" s="222">
        <v>0.012319999999999999</v>
      </c>
      <c r="T317" s="223">
        <f>S317*H317</f>
        <v>0.31046399999999996</v>
      </c>
      <c r="AR317" s="26" t="s">
        <v>329</v>
      </c>
      <c r="AT317" s="26" t="s">
        <v>148</v>
      </c>
      <c r="AU317" s="26" t="s">
        <v>89</v>
      </c>
      <c r="AY317" s="26" t="s">
        <v>146</v>
      </c>
      <c r="BE317" s="224">
        <f>IF(N317="základní",J317,0)</f>
        <v>0</v>
      </c>
      <c r="BF317" s="224">
        <f>IF(N317="snížená",J317,0)</f>
        <v>0</v>
      </c>
      <c r="BG317" s="224">
        <f>IF(N317="zákl. přenesená",J317,0)</f>
        <v>0</v>
      </c>
      <c r="BH317" s="224">
        <f>IF(N317="sníž. přenesená",J317,0)</f>
        <v>0</v>
      </c>
      <c r="BI317" s="224">
        <f>IF(N317="nulová",J317,0)</f>
        <v>0</v>
      </c>
      <c r="BJ317" s="26" t="s">
        <v>89</v>
      </c>
      <c r="BK317" s="224">
        <f>ROUND(I317*H317,2)</f>
        <v>0</v>
      </c>
      <c r="BL317" s="26" t="s">
        <v>329</v>
      </c>
      <c r="BM317" s="26" t="s">
        <v>507</v>
      </c>
    </row>
    <row r="318" s="1" customFormat="1">
      <c r="B318" s="48"/>
      <c r="D318" s="225" t="s">
        <v>153</v>
      </c>
      <c r="F318" s="226" t="s">
        <v>508</v>
      </c>
      <c r="I318" s="227"/>
      <c r="L318" s="48"/>
      <c r="M318" s="228"/>
      <c r="N318" s="49"/>
      <c r="O318" s="49"/>
      <c r="P318" s="49"/>
      <c r="Q318" s="49"/>
      <c r="R318" s="49"/>
      <c r="S318" s="49"/>
      <c r="T318" s="87"/>
      <c r="AT318" s="26" t="s">
        <v>153</v>
      </c>
      <c r="AU318" s="26" t="s">
        <v>89</v>
      </c>
    </row>
    <row r="319" s="12" customFormat="1">
      <c r="B319" s="232"/>
      <c r="D319" s="225" t="s">
        <v>236</v>
      </c>
      <c r="E319" s="233" t="s">
        <v>5</v>
      </c>
      <c r="F319" s="234" t="s">
        <v>494</v>
      </c>
      <c r="H319" s="233" t="s">
        <v>5</v>
      </c>
      <c r="I319" s="235"/>
      <c r="L319" s="232"/>
      <c r="M319" s="236"/>
      <c r="N319" s="237"/>
      <c r="O319" s="237"/>
      <c r="P319" s="237"/>
      <c r="Q319" s="237"/>
      <c r="R319" s="237"/>
      <c r="S319" s="237"/>
      <c r="T319" s="238"/>
      <c r="AT319" s="233" t="s">
        <v>236</v>
      </c>
      <c r="AU319" s="233" t="s">
        <v>89</v>
      </c>
      <c r="AV319" s="12" t="s">
        <v>84</v>
      </c>
      <c r="AW319" s="12" t="s">
        <v>40</v>
      </c>
      <c r="AX319" s="12" t="s">
        <v>77</v>
      </c>
      <c r="AY319" s="233" t="s">
        <v>146</v>
      </c>
    </row>
    <row r="320" s="12" customFormat="1">
      <c r="B320" s="232"/>
      <c r="D320" s="225" t="s">
        <v>236</v>
      </c>
      <c r="E320" s="233" t="s">
        <v>5</v>
      </c>
      <c r="F320" s="234" t="s">
        <v>509</v>
      </c>
      <c r="H320" s="233" t="s">
        <v>5</v>
      </c>
      <c r="I320" s="235"/>
      <c r="L320" s="232"/>
      <c r="M320" s="236"/>
      <c r="N320" s="237"/>
      <c r="O320" s="237"/>
      <c r="P320" s="237"/>
      <c r="Q320" s="237"/>
      <c r="R320" s="237"/>
      <c r="S320" s="237"/>
      <c r="T320" s="238"/>
      <c r="AT320" s="233" t="s">
        <v>236</v>
      </c>
      <c r="AU320" s="233" t="s">
        <v>89</v>
      </c>
      <c r="AV320" s="12" t="s">
        <v>84</v>
      </c>
      <c r="AW320" s="12" t="s">
        <v>40</v>
      </c>
      <c r="AX320" s="12" t="s">
        <v>77</v>
      </c>
      <c r="AY320" s="233" t="s">
        <v>146</v>
      </c>
    </row>
    <row r="321" s="13" customFormat="1">
      <c r="B321" s="239"/>
      <c r="D321" s="225" t="s">
        <v>236</v>
      </c>
      <c r="E321" s="240" t="s">
        <v>5</v>
      </c>
      <c r="F321" s="241" t="s">
        <v>510</v>
      </c>
      <c r="H321" s="242">
        <v>3.8999999999999999</v>
      </c>
      <c r="I321" s="243"/>
      <c r="L321" s="239"/>
      <c r="M321" s="244"/>
      <c r="N321" s="245"/>
      <c r="O321" s="245"/>
      <c r="P321" s="245"/>
      <c r="Q321" s="245"/>
      <c r="R321" s="245"/>
      <c r="S321" s="245"/>
      <c r="T321" s="246"/>
      <c r="AT321" s="240" t="s">
        <v>236</v>
      </c>
      <c r="AU321" s="240" t="s">
        <v>89</v>
      </c>
      <c r="AV321" s="13" t="s">
        <v>89</v>
      </c>
      <c r="AW321" s="13" t="s">
        <v>40</v>
      </c>
      <c r="AX321" s="13" t="s">
        <v>77</v>
      </c>
      <c r="AY321" s="240" t="s">
        <v>146</v>
      </c>
    </row>
    <row r="322" s="12" customFormat="1">
      <c r="B322" s="232"/>
      <c r="D322" s="225" t="s">
        <v>236</v>
      </c>
      <c r="E322" s="233" t="s">
        <v>5</v>
      </c>
      <c r="F322" s="234" t="s">
        <v>511</v>
      </c>
      <c r="H322" s="233" t="s">
        <v>5</v>
      </c>
      <c r="I322" s="235"/>
      <c r="L322" s="232"/>
      <c r="M322" s="236"/>
      <c r="N322" s="237"/>
      <c r="O322" s="237"/>
      <c r="P322" s="237"/>
      <c r="Q322" s="237"/>
      <c r="R322" s="237"/>
      <c r="S322" s="237"/>
      <c r="T322" s="238"/>
      <c r="AT322" s="233" t="s">
        <v>236</v>
      </c>
      <c r="AU322" s="233" t="s">
        <v>89</v>
      </c>
      <c r="AV322" s="12" t="s">
        <v>84</v>
      </c>
      <c r="AW322" s="12" t="s">
        <v>40</v>
      </c>
      <c r="AX322" s="12" t="s">
        <v>77</v>
      </c>
      <c r="AY322" s="233" t="s">
        <v>146</v>
      </c>
    </row>
    <row r="323" s="13" customFormat="1">
      <c r="B323" s="239"/>
      <c r="D323" s="225" t="s">
        <v>236</v>
      </c>
      <c r="E323" s="240" t="s">
        <v>5</v>
      </c>
      <c r="F323" s="241" t="s">
        <v>512</v>
      </c>
      <c r="H323" s="242">
        <v>21.300000000000001</v>
      </c>
      <c r="I323" s="243"/>
      <c r="L323" s="239"/>
      <c r="M323" s="244"/>
      <c r="N323" s="245"/>
      <c r="O323" s="245"/>
      <c r="P323" s="245"/>
      <c r="Q323" s="245"/>
      <c r="R323" s="245"/>
      <c r="S323" s="245"/>
      <c r="T323" s="246"/>
      <c r="AT323" s="240" t="s">
        <v>236</v>
      </c>
      <c r="AU323" s="240" t="s">
        <v>89</v>
      </c>
      <c r="AV323" s="13" t="s">
        <v>89</v>
      </c>
      <c r="AW323" s="13" t="s">
        <v>40</v>
      </c>
      <c r="AX323" s="13" t="s">
        <v>77</v>
      </c>
      <c r="AY323" s="240" t="s">
        <v>146</v>
      </c>
    </row>
    <row r="324" s="14" customFormat="1">
      <c r="B324" s="247"/>
      <c r="D324" s="225" t="s">
        <v>236</v>
      </c>
      <c r="E324" s="248" t="s">
        <v>5</v>
      </c>
      <c r="F324" s="249" t="s">
        <v>242</v>
      </c>
      <c r="H324" s="250">
        <v>25.199999999999999</v>
      </c>
      <c r="I324" s="251"/>
      <c r="L324" s="247"/>
      <c r="M324" s="252"/>
      <c r="N324" s="253"/>
      <c r="O324" s="253"/>
      <c r="P324" s="253"/>
      <c r="Q324" s="253"/>
      <c r="R324" s="253"/>
      <c r="S324" s="253"/>
      <c r="T324" s="254"/>
      <c r="AT324" s="248" t="s">
        <v>236</v>
      </c>
      <c r="AU324" s="248" t="s">
        <v>89</v>
      </c>
      <c r="AV324" s="14" t="s">
        <v>145</v>
      </c>
      <c r="AW324" s="14" t="s">
        <v>40</v>
      </c>
      <c r="AX324" s="14" t="s">
        <v>84</v>
      </c>
      <c r="AY324" s="248" t="s">
        <v>146</v>
      </c>
    </row>
    <row r="325" s="1" customFormat="1" ht="25.5" customHeight="1">
      <c r="B325" s="212"/>
      <c r="C325" s="213" t="s">
        <v>513</v>
      </c>
      <c r="D325" s="213" t="s">
        <v>148</v>
      </c>
      <c r="E325" s="214" t="s">
        <v>514</v>
      </c>
      <c r="F325" s="215" t="s">
        <v>515</v>
      </c>
      <c r="G325" s="216" t="s">
        <v>426</v>
      </c>
      <c r="H325" s="217">
        <v>15.1</v>
      </c>
      <c r="I325" s="218"/>
      <c r="J325" s="219">
        <f>ROUND(I325*H325,2)</f>
        <v>0</v>
      </c>
      <c r="K325" s="215" t="s">
        <v>233</v>
      </c>
      <c r="L325" s="48"/>
      <c r="M325" s="220" t="s">
        <v>5</v>
      </c>
      <c r="N325" s="221" t="s">
        <v>49</v>
      </c>
      <c r="O325" s="49"/>
      <c r="P325" s="222">
        <f>O325*H325</f>
        <v>0</v>
      </c>
      <c r="Q325" s="222">
        <v>0</v>
      </c>
      <c r="R325" s="222">
        <f>Q325*H325</f>
        <v>0</v>
      </c>
      <c r="S325" s="222">
        <v>0.012319999999999999</v>
      </c>
      <c r="T325" s="223">
        <f>S325*H325</f>
        <v>0.18603199999999998</v>
      </c>
      <c r="AR325" s="26" t="s">
        <v>329</v>
      </c>
      <c r="AT325" s="26" t="s">
        <v>148</v>
      </c>
      <c r="AU325" s="26" t="s">
        <v>89</v>
      </c>
      <c r="AY325" s="26" t="s">
        <v>146</v>
      </c>
      <c r="BE325" s="224">
        <f>IF(N325="základní",J325,0)</f>
        <v>0</v>
      </c>
      <c r="BF325" s="224">
        <f>IF(N325="snížená",J325,0)</f>
        <v>0</v>
      </c>
      <c r="BG325" s="224">
        <f>IF(N325="zákl. přenesená",J325,0)</f>
        <v>0</v>
      </c>
      <c r="BH325" s="224">
        <f>IF(N325="sníž. přenesená",J325,0)</f>
        <v>0</v>
      </c>
      <c r="BI325" s="224">
        <f>IF(N325="nulová",J325,0)</f>
        <v>0</v>
      </c>
      <c r="BJ325" s="26" t="s">
        <v>89</v>
      </c>
      <c r="BK325" s="224">
        <f>ROUND(I325*H325,2)</f>
        <v>0</v>
      </c>
      <c r="BL325" s="26" t="s">
        <v>329</v>
      </c>
      <c r="BM325" s="26" t="s">
        <v>516</v>
      </c>
    </row>
    <row r="326" s="1" customFormat="1">
      <c r="B326" s="48"/>
      <c r="D326" s="225" t="s">
        <v>153</v>
      </c>
      <c r="F326" s="226" t="s">
        <v>517</v>
      </c>
      <c r="I326" s="227"/>
      <c r="L326" s="48"/>
      <c r="M326" s="228"/>
      <c r="N326" s="49"/>
      <c r="O326" s="49"/>
      <c r="P326" s="49"/>
      <c r="Q326" s="49"/>
      <c r="R326" s="49"/>
      <c r="S326" s="49"/>
      <c r="T326" s="87"/>
      <c r="AT326" s="26" t="s">
        <v>153</v>
      </c>
      <c r="AU326" s="26" t="s">
        <v>89</v>
      </c>
    </row>
    <row r="327" s="12" customFormat="1">
      <c r="B327" s="232"/>
      <c r="D327" s="225" t="s">
        <v>236</v>
      </c>
      <c r="E327" s="233" t="s">
        <v>5</v>
      </c>
      <c r="F327" s="234" t="s">
        <v>494</v>
      </c>
      <c r="H327" s="233" t="s">
        <v>5</v>
      </c>
      <c r="I327" s="235"/>
      <c r="L327" s="232"/>
      <c r="M327" s="236"/>
      <c r="N327" s="237"/>
      <c r="O327" s="237"/>
      <c r="P327" s="237"/>
      <c r="Q327" s="237"/>
      <c r="R327" s="237"/>
      <c r="S327" s="237"/>
      <c r="T327" s="238"/>
      <c r="AT327" s="233" t="s">
        <v>236</v>
      </c>
      <c r="AU327" s="233" t="s">
        <v>89</v>
      </c>
      <c r="AV327" s="12" t="s">
        <v>84</v>
      </c>
      <c r="AW327" s="12" t="s">
        <v>40</v>
      </c>
      <c r="AX327" s="12" t="s">
        <v>77</v>
      </c>
      <c r="AY327" s="233" t="s">
        <v>146</v>
      </c>
    </row>
    <row r="328" s="12" customFormat="1">
      <c r="B328" s="232"/>
      <c r="D328" s="225" t="s">
        <v>236</v>
      </c>
      <c r="E328" s="233" t="s">
        <v>5</v>
      </c>
      <c r="F328" s="234" t="s">
        <v>518</v>
      </c>
      <c r="H328" s="233" t="s">
        <v>5</v>
      </c>
      <c r="I328" s="235"/>
      <c r="L328" s="232"/>
      <c r="M328" s="236"/>
      <c r="N328" s="237"/>
      <c r="O328" s="237"/>
      <c r="P328" s="237"/>
      <c r="Q328" s="237"/>
      <c r="R328" s="237"/>
      <c r="S328" s="237"/>
      <c r="T328" s="238"/>
      <c r="AT328" s="233" t="s">
        <v>236</v>
      </c>
      <c r="AU328" s="233" t="s">
        <v>89</v>
      </c>
      <c r="AV328" s="12" t="s">
        <v>84</v>
      </c>
      <c r="AW328" s="12" t="s">
        <v>40</v>
      </c>
      <c r="AX328" s="12" t="s">
        <v>77</v>
      </c>
      <c r="AY328" s="233" t="s">
        <v>146</v>
      </c>
    </row>
    <row r="329" s="13" customFormat="1">
      <c r="B329" s="239"/>
      <c r="D329" s="225" t="s">
        <v>236</v>
      </c>
      <c r="E329" s="240" t="s">
        <v>5</v>
      </c>
      <c r="F329" s="241" t="s">
        <v>519</v>
      </c>
      <c r="H329" s="242">
        <v>15.1</v>
      </c>
      <c r="I329" s="243"/>
      <c r="L329" s="239"/>
      <c r="M329" s="244"/>
      <c r="N329" s="245"/>
      <c r="O329" s="245"/>
      <c r="P329" s="245"/>
      <c r="Q329" s="245"/>
      <c r="R329" s="245"/>
      <c r="S329" s="245"/>
      <c r="T329" s="246"/>
      <c r="AT329" s="240" t="s">
        <v>236</v>
      </c>
      <c r="AU329" s="240" t="s">
        <v>89</v>
      </c>
      <c r="AV329" s="13" t="s">
        <v>89</v>
      </c>
      <c r="AW329" s="13" t="s">
        <v>40</v>
      </c>
      <c r="AX329" s="13" t="s">
        <v>77</v>
      </c>
      <c r="AY329" s="240" t="s">
        <v>146</v>
      </c>
    </row>
    <row r="330" s="14" customFormat="1">
      <c r="B330" s="247"/>
      <c r="D330" s="225" t="s">
        <v>236</v>
      </c>
      <c r="E330" s="248" t="s">
        <v>5</v>
      </c>
      <c r="F330" s="249" t="s">
        <v>242</v>
      </c>
      <c r="H330" s="250">
        <v>15.1</v>
      </c>
      <c r="I330" s="251"/>
      <c r="L330" s="247"/>
      <c r="M330" s="252"/>
      <c r="N330" s="253"/>
      <c r="O330" s="253"/>
      <c r="P330" s="253"/>
      <c r="Q330" s="253"/>
      <c r="R330" s="253"/>
      <c r="S330" s="253"/>
      <c r="T330" s="254"/>
      <c r="AT330" s="248" t="s">
        <v>236</v>
      </c>
      <c r="AU330" s="248" t="s">
        <v>89</v>
      </c>
      <c r="AV330" s="14" t="s">
        <v>145</v>
      </c>
      <c r="AW330" s="14" t="s">
        <v>40</v>
      </c>
      <c r="AX330" s="14" t="s">
        <v>84</v>
      </c>
      <c r="AY330" s="248" t="s">
        <v>146</v>
      </c>
    </row>
    <row r="331" s="1" customFormat="1" ht="25.5" customHeight="1">
      <c r="B331" s="212"/>
      <c r="C331" s="213" t="s">
        <v>520</v>
      </c>
      <c r="D331" s="213" t="s">
        <v>148</v>
      </c>
      <c r="E331" s="214" t="s">
        <v>521</v>
      </c>
      <c r="F331" s="215" t="s">
        <v>522</v>
      </c>
      <c r="G331" s="216" t="s">
        <v>426</v>
      </c>
      <c r="H331" s="217">
        <v>5</v>
      </c>
      <c r="I331" s="218"/>
      <c r="J331" s="219">
        <f>ROUND(I331*H331,2)</f>
        <v>0</v>
      </c>
      <c r="K331" s="215" t="s">
        <v>233</v>
      </c>
      <c r="L331" s="48"/>
      <c r="M331" s="220" t="s">
        <v>5</v>
      </c>
      <c r="N331" s="221" t="s">
        <v>49</v>
      </c>
      <c r="O331" s="49"/>
      <c r="P331" s="222">
        <f>O331*H331</f>
        <v>0</v>
      </c>
      <c r="Q331" s="222">
        <v>0</v>
      </c>
      <c r="R331" s="222">
        <f>Q331*H331</f>
        <v>0</v>
      </c>
      <c r="S331" s="222">
        <v>0.01584</v>
      </c>
      <c r="T331" s="223">
        <f>S331*H331</f>
        <v>0.079199999999999993</v>
      </c>
      <c r="AR331" s="26" t="s">
        <v>329</v>
      </c>
      <c r="AT331" s="26" t="s">
        <v>148</v>
      </c>
      <c r="AU331" s="26" t="s">
        <v>89</v>
      </c>
      <c r="AY331" s="26" t="s">
        <v>146</v>
      </c>
      <c r="BE331" s="224">
        <f>IF(N331="základní",J331,0)</f>
        <v>0</v>
      </c>
      <c r="BF331" s="224">
        <f>IF(N331="snížená",J331,0)</f>
        <v>0</v>
      </c>
      <c r="BG331" s="224">
        <f>IF(N331="zákl. přenesená",J331,0)</f>
        <v>0</v>
      </c>
      <c r="BH331" s="224">
        <f>IF(N331="sníž. přenesená",J331,0)</f>
        <v>0</v>
      </c>
      <c r="BI331" s="224">
        <f>IF(N331="nulová",J331,0)</f>
        <v>0</v>
      </c>
      <c r="BJ331" s="26" t="s">
        <v>89</v>
      </c>
      <c r="BK331" s="224">
        <f>ROUND(I331*H331,2)</f>
        <v>0</v>
      </c>
      <c r="BL331" s="26" t="s">
        <v>329</v>
      </c>
      <c r="BM331" s="26" t="s">
        <v>523</v>
      </c>
    </row>
    <row r="332" s="1" customFormat="1">
      <c r="B332" s="48"/>
      <c r="D332" s="225" t="s">
        <v>153</v>
      </c>
      <c r="F332" s="226" t="s">
        <v>524</v>
      </c>
      <c r="I332" s="227"/>
      <c r="L332" s="48"/>
      <c r="M332" s="228"/>
      <c r="N332" s="49"/>
      <c r="O332" s="49"/>
      <c r="P332" s="49"/>
      <c r="Q332" s="49"/>
      <c r="R332" s="49"/>
      <c r="S332" s="49"/>
      <c r="T332" s="87"/>
      <c r="AT332" s="26" t="s">
        <v>153</v>
      </c>
      <c r="AU332" s="26" t="s">
        <v>89</v>
      </c>
    </row>
    <row r="333" s="12" customFormat="1">
      <c r="B333" s="232"/>
      <c r="D333" s="225" t="s">
        <v>236</v>
      </c>
      <c r="E333" s="233" t="s">
        <v>5</v>
      </c>
      <c r="F333" s="234" t="s">
        <v>494</v>
      </c>
      <c r="H333" s="233" t="s">
        <v>5</v>
      </c>
      <c r="I333" s="235"/>
      <c r="L333" s="232"/>
      <c r="M333" s="236"/>
      <c r="N333" s="237"/>
      <c r="O333" s="237"/>
      <c r="P333" s="237"/>
      <c r="Q333" s="237"/>
      <c r="R333" s="237"/>
      <c r="S333" s="237"/>
      <c r="T333" s="238"/>
      <c r="AT333" s="233" t="s">
        <v>236</v>
      </c>
      <c r="AU333" s="233" t="s">
        <v>89</v>
      </c>
      <c r="AV333" s="12" t="s">
        <v>84</v>
      </c>
      <c r="AW333" s="12" t="s">
        <v>40</v>
      </c>
      <c r="AX333" s="12" t="s">
        <v>77</v>
      </c>
      <c r="AY333" s="233" t="s">
        <v>146</v>
      </c>
    </row>
    <row r="334" s="12" customFormat="1">
      <c r="B334" s="232"/>
      <c r="D334" s="225" t="s">
        <v>236</v>
      </c>
      <c r="E334" s="233" t="s">
        <v>5</v>
      </c>
      <c r="F334" s="234" t="s">
        <v>525</v>
      </c>
      <c r="H334" s="233" t="s">
        <v>5</v>
      </c>
      <c r="I334" s="235"/>
      <c r="L334" s="232"/>
      <c r="M334" s="236"/>
      <c r="N334" s="237"/>
      <c r="O334" s="237"/>
      <c r="P334" s="237"/>
      <c r="Q334" s="237"/>
      <c r="R334" s="237"/>
      <c r="S334" s="237"/>
      <c r="T334" s="238"/>
      <c r="AT334" s="233" t="s">
        <v>236</v>
      </c>
      <c r="AU334" s="233" t="s">
        <v>89</v>
      </c>
      <c r="AV334" s="12" t="s">
        <v>84</v>
      </c>
      <c r="AW334" s="12" t="s">
        <v>40</v>
      </c>
      <c r="AX334" s="12" t="s">
        <v>77</v>
      </c>
      <c r="AY334" s="233" t="s">
        <v>146</v>
      </c>
    </row>
    <row r="335" s="13" customFormat="1">
      <c r="B335" s="239"/>
      <c r="D335" s="225" t="s">
        <v>236</v>
      </c>
      <c r="E335" s="240" t="s">
        <v>5</v>
      </c>
      <c r="F335" s="241" t="s">
        <v>168</v>
      </c>
      <c r="H335" s="242">
        <v>5</v>
      </c>
      <c r="I335" s="243"/>
      <c r="L335" s="239"/>
      <c r="M335" s="244"/>
      <c r="N335" s="245"/>
      <c r="O335" s="245"/>
      <c r="P335" s="245"/>
      <c r="Q335" s="245"/>
      <c r="R335" s="245"/>
      <c r="S335" s="245"/>
      <c r="T335" s="246"/>
      <c r="AT335" s="240" t="s">
        <v>236</v>
      </c>
      <c r="AU335" s="240" t="s">
        <v>89</v>
      </c>
      <c r="AV335" s="13" t="s">
        <v>89</v>
      </c>
      <c r="AW335" s="13" t="s">
        <v>40</v>
      </c>
      <c r="AX335" s="13" t="s">
        <v>77</v>
      </c>
      <c r="AY335" s="240" t="s">
        <v>146</v>
      </c>
    </row>
    <row r="336" s="14" customFormat="1">
      <c r="B336" s="247"/>
      <c r="D336" s="225" t="s">
        <v>236</v>
      </c>
      <c r="E336" s="248" t="s">
        <v>5</v>
      </c>
      <c r="F336" s="249" t="s">
        <v>242</v>
      </c>
      <c r="H336" s="250">
        <v>5</v>
      </c>
      <c r="I336" s="251"/>
      <c r="L336" s="247"/>
      <c r="M336" s="252"/>
      <c r="N336" s="253"/>
      <c r="O336" s="253"/>
      <c r="P336" s="253"/>
      <c r="Q336" s="253"/>
      <c r="R336" s="253"/>
      <c r="S336" s="253"/>
      <c r="T336" s="254"/>
      <c r="AT336" s="248" t="s">
        <v>236</v>
      </c>
      <c r="AU336" s="248" t="s">
        <v>89</v>
      </c>
      <c r="AV336" s="14" t="s">
        <v>145</v>
      </c>
      <c r="AW336" s="14" t="s">
        <v>40</v>
      </c>
      <c r="AX336" s="14" t="s">
        <v>84</v>
      </c>
      <c r="AY336" s="248" t="s">
        <v>146</v>
      </c>
    </row>
    <row r="337" s="1" customFormat="1" ht="25.5" customHeight="1">
      <c r="B337" s="212"/>
      <c r="C337" s="213" t="s">
        <v>526</v>
      </c>
      <c r="D337" s="213" t="s">
        <v>148</v>
      </c>
      <c r="E337" s="214" t="s">
        <v>527</v>
      </c>
      <c r="F337" s="215" t="s">
        <v>528</v>
      </c>
      <c r="G337" s="216" t="s">
        <v>426</v>
      </c>
      <c r="H337" s="217">
        <v>5.3499999999999996</v>
      </c>
      <c r="I337" s="218"/>
      <c r="J337" s="219">
        <f>ROUND(I337*H337,2)</f>
        <v>0</v>
      </c>
      <c r="K337" s="215" t="s">
        <v>233</v>
      </c>
      <c r="L337" s="48"/>
      <c r="M337" s="220" t="s">
        <v>5</v>
      </c>
      <c r="N337" s="221" t="s">
        <v>49</v>
      </c>
      <c r="O337" s="49"/>
      <c r="P337" s="222">
        <f>O337*H337</f>
        <v>0</v>
      </c>
      <c r="Q337" s="222">
        <v>0</v>
      </c>
      <c r="R337" s="222">
        <f>Q337*H337</f>
        <v>0</v>
      </c>
      <c r="S337" s="222">
        <v>0.01584</v>
      </c>
      <c r="T337" s="223">
        <f>S337*H337</f>
        <v>0.084744</v>
      </c>
      <c r="AR337" s="26" t="s">
        <v>329</v>
      </c>
      <c r="AT337" s="26" t="s">
        <v>148</v>
      </c>
      <c r="AU337" s="26" t="s">
        <v>89</v>
      </c>
      <c r="AY337" s="26" t="s">
        <v>146</v>
      </c>
      <c r="BE337" s="224">
        <f>IF(N337="základní",J337,0)</f>
        <v>0</v>
      </c>
      <c r="BF337" s="224">
        <f>IF(N337="snížená",J337,0)</f>
        <v>0</v>
      </c>
      <c r="BG337" s="224">
        <f>IF(N337="zákl. přenesená",J337,0)</f>
        <v>0</v>
      </c>
      <c r="BH337" s="224">
        <f>IF(N337="sníž. přenesená",J337,0)</f>
        <v>0</v>
      </c>
      <c r="BI337" s="224">
        <f>IF(N337="nulová",J337,0)</f>
        <v>0</v>
      </c>
      <c r="BJ337" s="26" t="s">
        <v>89</v>
      </c>
      <c r="BK337" s="224">
        <f>ROUND(I337*H337,2)</f>
        <v>0</v>
      </c>
      <c r="BL337" s="26" t="s">
        <v>329</v>
      </c>
      <c r="BM337" s="26" t="s">
        <v>529</v>
      </c>
    </row>
    <row r="338" s="1" customFormat="1">
      <c r="B338" s="48"/>
      <c r="D338" s="225" t="s">
        <v>153</v>
      </c>
      <c r="F338" s="226" t="s">
        <v>530</v>
      </c>
      <c r="I338" s="227"/>
      <c r="L338" s="48"/>
      <c r="M338" s="228"/>
      <c r="N338" s="49"/>
      <c r="O338" s="49"/>
      <c r="P338" s="49"/>
      <c r="Q338" s="49"/>
      <c r="R338" s="49"/>
      <c r="S338" s="49"/>
      <c r="T338" s="87"/>
      <c r="AT338" s="26" t="s">
        <v>153</v>
      </c>
      <c r="AU338" s="26" t="s">
        <v>89</v>
      </c>
    </row>
    <row r="339" s="12" customFormat="1">
      <c r="B339" s="232"/>
      <c r="D339" s="225" t="s">
        <v>236</v>
      </c>
      <c r="E339" s="233" t="s">
        <v>5</v>
      </c>
      <c r="F339" s="234" t="s">
        <v>494</v>
      </c>
      <c r="H339" s="233" t="s">
        <v>5</v>
      </c>
      <c r="I339" s="235"/>
      <c r="L339" s="232"/>
      <c r="M339" s="236"/>
      <c r="N339" s="237"/>
      <c r="O339" s="237"/>
      <c r="P339" s="237"/>
      <c r="Q339" s="237"/>
      <c r="R339" s="237"/>
      <c r="S339" s="237"/>
      <c r="T339" s="238"/>
      <c r="AT339" s="233" t="s">
        <v>236</v>
      </c>
      <c r="AU339" s="233" t="s">
        <v>89</v>
      </c>
      <c r="AV339" s="12" t="s">
        <v>84</v>
      </c>
      <c r="AW339" s="12" t="s">
        <v>40</v>
      </c>
      <c r="AX339" s="12" t="s">
        <v>77</v>
      </c>
      <c r="AY339" s="233" t="s">
        <v>146</v>
      </c>
    </row>
    <row r="340" s="12" customFormat="1">
      <c r="B340" s="232"/>
      <c r="D340" s="225" t="s">
        <v>236</v>
      </c>
      <c r="E340" s="233" t="s">
        <v>5</v>
      </c>
      <c r="F340" s="234" t="s">
        <v>531</v>
      </c>
      <c r="H340" s="233" t="s">
        <v>5</v>
      </c>
      <c r="I340" s="235"/>
      <c r="L340" s="232"/>
      <c r="M340" s="236"/>
      <c r="N340" s="237"/>
      <c r="O340" s="237"/>
      <c r="P340" s="237"/>
      <c r="Q340" s="237"/>
      <c r="R340" s="237"/>
      <c r="S340" s="237"/>
      <c r="T340" s="238"/>
      <c r="AT340" s="233" t="s">
        <v>236</v>
      </c>
      <c r="AU340" s="233" t="s">
        <v>89</v>
      </c>
      <c r="AV340" s="12" t="s">
        <v>84</v>
      </c>
      <c r="AW340" s="12" t="s">
        <v>40</v>
      </c>
      <c r="AX340" s="12" t="s">
        <v>77</v>
      </c>
      <c r="AY340" s="233" t="s">
        <v>146</v>
      </c>
    </row>
    <row r="341" s="13" customFormat="1">
      <c r="B341" s="239"/>
      <c r="D341" s="225" t="s">
        <v>236</v>
      </c>
      <c r="E341" s="240" t="s">
        <v>5</v>
      </c>
      <c r="F341" s="241" t="s">
        <v>532</v>
      </c>
      <c r="H341" s="242">
        <v>5.3499999999999996</v>
      </c>
      <c r="I341" s="243"/>
      <c r="L341" s="239"/>
      <c r="M341" s="244"/>
      <c r="N341" s="245"/>
      <c r="O341" s="245"/>
      <c r="P341" s="245"/>
      <c r="Q341" s="245"/>
      <c r="R341" s="245"/>
      <c r="S341" s="245"/>
      <c r="T341" s="246"/>
      <c r="AT341" s="240" t="s">
        <v>236</v>
      </c>
      <c r="AU341" s="240" t="s">
        <v>89</v>
      </c>
      <c r="AV341" s="13" t="s">
        <v>89</v>
      </c>
      <c r="AW341" s="13" t="s">
        <v>40</v>
      </c>
      <c r="AX341" s="13" t="s">
        <v>77</v>
      </c>
      <c r="AY341" s="240" t="s">
        <v>146</v>
      </c>
    </row>
    <row r="342" s="14" customFormat="1">
      <c r="B342" s="247"/>
      <c r="D342" s="225" t="s">
        <v>236</v>
      </c>
      <c r="E342" s="248" t="s">
        <v>5</v>
      </c>
      <c r="F342" s="249" t="s">
        <v>242</v>
      </c>
      <c r="H342" s="250">
        <v>5.3499999999999996</v>
      </c>
      <c r="I342" s="251"/>
      <c r="L342" s="247"/>
      <c r="M342" s="252"/>
      <c r="N342" s="253"/>
      <c r="O342" s="253"/>
      <c r="P342" s="253"/>
      <c r="Q342" s="253"/>
      <c r="R342" s="253"/>
      <c r="S342" s="253"/>
      <c r="T342" s="254"/>
      <c r="AT342" s="248" t="s">
        <v>236</v>
      </c>
      <c r="AU342" s="248" t="s">
        <v>89</v>
      </c>
      <c r="AV342" s="14" t="s">
        <v>145</v>
      </c>
      <c r="AW342" s="14" t="s">
        <v>40</v>
      </c>
      <c r="AX342" s="14" t="s">
        <v>84</v>
      </c>
      <c r="AY342" s="248" t="s">
        <v>146</v>
      </c>
    </row>
    <row r="343" s="1" customFormat="1" ht="25.5" customHeight="1">
      <c r="B343" s="212"/>
      <c r="C343" s="213" t="s">
        <v>533</v>
      </c>
      <c r="D343" s="213" t="s">
        <v>148</v>
      </c>
      <c r="E343" s="214" t="s">
        <v>534</v>
      </c>
      <c r="F343" s="215" t="s">
        <v>535</v>
      </c>
      <c r="G343" s="216" t="s">
        <v>426</v>
      </c>
      <c r="H343" s="217">
        <v>27.600000000000001</v>
      </c>
      <c r="I343" s="218"/>
      <c r="J343" s="219">
        <f>ROUND(I343*H343,2)</f>
        <v>0</v>
      </c>
      <c r="K343" s="215" t="s">
        <v>233</v>
      </c>
      <c r="L343" s="48"/>
      <c r="M343" s="220" t="s">
        <v>5</v>
      </c>
      <c r="N343" s="221" t="s">
        <v>49</v>
      </c>
      <c r="O343" s="49"/>
      <c r="P343" s="222">
        <f>O343*H343</f>
        <v>0</v>
      </c>
      <c r="Q343" s="222">
        <v>0</v>
      </c>
      <c r="R343" s="222">
        <f>Q343*H343</f>
        <v>0</v>
      </c>
      <c r="S343" s="222">
        <v>0.01584</v>
      </c>
      <c r="T343" s="223">
        <f>S343*H343</f>
        <v>0.43718400000000002</v>
      </c>
      <c r="AR343" s="26" t="s">
        <v>329</v>
      </c>
      <c r="AT343" s="26" t="s">
        <v>148</v>
      </c>
      <c r="AU343" s="26" t="s">
        <v>89</v>
      </c>
      <c r="AY343" s="26" t="s">
        <v>146</v>
      </c>
      <c r="BE343" s="224">
        <f>IF(N343="základní",J343,0)</f>
        <v>0</v>
      </c>
      <c r="BF343" s="224">
        <f>IF(N343="snížená",J343,0)</f>
        <v>0</v>
      </c>
      <c r="BG343" s="224">
        <f>IF(N343="zákl. přenesená",J343,0)</f>
        <v>0</v>
      </c>
      <c r="BH343" s="224">
        <f>IF(N343="sníž. přenesená",J343,0)</f>
        <v>0</v>
      </c>
      <c r="BI343" s="224">
        <f>IF(N343="nulová",J343,0)</f>
        <v>0</v>
      </c>
      <c r="BJ343" s="26" t="s">
        <v>89</v>
      </c>
      <c r="BK343" s="224">
        <f>ROUND(I343*H343,2)</f>
        <v>0</v>
      </c>
      <c r="BL343" s="26" t="s">
        <v>329</v>
      </c>
      <c r="BM343" s="26" t="s">
        <v>536</v>
      </c>
    </row>
    <row r="344" s="1" customFormat="1">
      <c r="B344" s="48"/>
      <c r="D344" s="225" t="s">
        <v>153</v>
      </c>
      <c r="F344" s="226" t="s">
        <v>537</v>
      </c>
      <c r="I344" s="227"/>
      <c r="L344" s="48"/>
      <c r="M344" s="228"/>
      <c r="N344" s="49"/>
      <c r="O344" s="49"/>
      <c r="P344" s="49"/>
      <c r="Q344" s="49"/>
      <c r="R344" s="49"/>
      <c r="S344" s="49"/>
      <c r="T344" s="87"/>
      <c r="AT344" s="26" t="s">
        <v>153</v>
      </c>
      <c r="AU344" s="26" t="s">
        <v>89</v>
      </c>
    </row>
    <row r="345" s="12" customFormat="1">
      <c r="B345" s="232"/>
      <c r="D345" s="225" t="s">
        <v>236</v>
      </c>
      <c r="E345" s="233" t="s">
        <v>5</v>
      </c>
      <c r="F345" s="234" t="s">
        <v>470</v>
      </c>
      <c r="H345" s="233" t="s">
        <v>5</v>
      </c>
      <c r="I345" s="235"/>
      <c r="L345" s="232"/>
      <c r="M345" s="236"/>
      <c r="N345" s="237"/>
      <c r="O345" s="237"/>
      <c r="P345" s="237"/>
      <c r="Q345" s="237"/>
      <c r="R345" s="237"/>
      <c r="S345" s="237"/>
      <c r="T345" s="238"/>
      <c r="AT345" s="233" t="s">
        <v>236</v>
      </c>
      <c r="AU345" s="233" t="s">
        <v>89</v>
      </c>
      <c r="AV345" s="12" t="s">
        <v>84</v>
      </c>
      <c r="AW345" s="12" t="s">
        <v>40</v>
      </c>
      <c r="AX345" s="12" t="s">
        <v>77</v>
      </c>
      <c r="AY345" s="233" t="s">
        <v>146</v>
      </c>
    </row>
    <row r="346" s="12" customFormat="1">
      <c r="B346" s="232"/>
      <c r="D346" s="225" t="s">
        <v>236</v>
      </c>
      <c r="E346" s="233" t="s">
        <v>5</v>
      </c>
      <c r="F346" s="234" t="s">
        <v>538</v>
      </c>
      <c r="H346" s="233" t="s">
        <v>5</v>
      </c>
      <c r="I346" s="235"/>
      <c r="L346" s="232"/>
      <c r="M346" s="236"/>
      <c r="N346" s="237"/>
      <c r="O346" s="237"/>
      <c r="P346" s="237"/>
      <c r="Q346" s="237"/>
      <c r="R346" s="237"/>
      <c r="S346" s="237"/>
      <c r="T346" s="238"/>
      <c r="AT346" s="233" t="s">
        <v>236</v>
      </c>
      <c r="AU346" s="233" t="s">
        <v>89</v>
      </c>
      <c r="AV346" s="12" t="s">
        <v>84</v>
      </c>
      <c r="AW346" s="12" t="s">
        <v>40</v>
      </c>
      <c r="AX346" s="12" t="s">
        <v>77</v>
      </c>
      <c r="AY346" s="233" t="s">
        <v>146</v>
      </c>
    </row>
    <row r="347" s="13" customFormat="1">
      <c r="B347" s="239"/>
      <c r="D347" s="225" t="s">
        <v>236</v>
      </c>
      <c r="E347" s="240" t="s">
        <v>5</v>
      </c>
      <c r="F347" s="241" t="s">
        <v>539</v>
      </c>
      <c r="H347" s="242">
        <v>27.600000000000001</v>
      </c>
      <c r="I347" s="243"/>
      <c r="L347" s="239"/>
      <c r="M347" s="244"/>
      <c r="N347" s="245"/>
      <c r="O347" s="245"/>
      <c r="P347" s="245"/>
      <c r="Q347" s="245"/>
      <c r="R347" s="245"/>
      <c r="S347" s="245"/>
      <c r="T347" s="246"/>
      <c r="AT347" s="240" t="s">
        <v>236</v>
      </c>
      <c r="AU347" s="240" t="s">
        <v>89</v>
      </c>
      <c r="AV347" s="13" t="s">
        <v>89</v>
      </c>
      <c r="AW347" s="13" t="s">
        <v>40</v>
      </c>
      <c r="AX347" s="13" t="s">
        <v>77</v>
      </c>
      <c r="AY347" s="240" t="s">
        <v>146</v>
      </c>
    </row>
    <row r="348" s="14" customFormat="1">
      <c r="B348" s="247"/>
      <c r="D348" s="225" t="s">
        <v>236</v>
      </c>
      <c r="E348" s="248" t="s">
        <v>5</v>
      </c>
      <c r="F348" s="249" t="s">
        <v>242</v>
      </c>
      <c r="H348" s="250">
        <v>27.600000000000001</v>
      </c>
      <c r="I348" s="251"/>
      <c r="L348" s="247"/>
      <c r="M348" s="252"/>
      <c r="N348" s="253"/>
      <c r="O348" s="253"/>
      <c r="P348" s="253"/>
      <c r="Q348" s="253"/>
      <c r="R348" s="253"/>
      <c r="S348" s="253"/>
      <c r="T348" s="254"/>
      <c r="AT348" s="248" t="s">
        <v>236</v>
      </c>
      <c r="AU348" s="248" t="s">
        <v>89</v>
      </c>
      <c r="AV348" s="14" t="s">
        <v>145</v>
      </c>
      <c r="AW348" s="14" t="s">
        <v>40</v>
      </c>
      <c r="AX348" s="14" t="s">
        <v>84</v>
      </c>
      <c r="AY348" s="248" t="s">
        <v>146</v>
      </c>
    </row>
    <row r="349" s="1" customFormat="1" ht="25.5" customHeight="1">
      <c r="B349" s="212"/>
      <c r="C349" s="213" t="s">
        <v>540</v>
      </c>
      <c r="D349" s="213" t="s">
        <v>148</v>
      </c>
      <c r="E349" s="214" t="s">
        <v>541</v>
      </c>
      <c r="F349" s="215" t="s">
        <v>542</v>
      </c>
      <c r="G349" s="216" t="s">
        <v>426</v>
      </c>
      <c r="H349" s="217">
        <v>31.100000000000001</v>
      </c>
      <c r="I349" s="218"/>
      <c r="J349" s="219">
        <f>ROUND(I349*H349,2)</f>
        <v>0</v>
      </c>
      <c r="K349" s="215" t="s">
        <v>233</v>
      </c>
      <c r="L349" s="48"/>
      <c r="M349" s="220" t="s">
        <v>5</v>
      </c>
      <c r="N349" s="221" t="s">
        <v>49</v>
      </c>
      <c r="O349" s="49"/>
      <c r="P349" s="222">
        <f>O349*H349</f>
        <v>0</v>
      </c>
      <c r="Q349" s="222">
        <v>0</v>
      </c>
      <c r="R349" s="222">
        <f>Q349*H349</f>
        <v>0</v>
      </c>
      <c r="S349" s="222">
        <v>0.024750000000000001</v>
      </c>
      <c r="T349" s="223">
        <f>S349*H349</f>
        <v>0.7697250000000001</v>
      </c>
      <c r="AR349" s="26" t="s">
        <v>329</v>
      </c>
      <c r="AT349" s="26" t="s">
        <v>148</v>
      </c>
      <c r="AU349" s="26" t="s">
        <v>89</v>
      </c>
      <c r="AY349" s="26" t="s">
        <v>146</v>
      </c>
      <c r="BE349" s="224">
        <f>IF(N349="základní",J349,0)</f>
        <v>0</v>
      </c>
      <c r="BF349" s="224">
        <f>IF(N349="snížená",J349,0)</f>
        <v>0</v>
      </c>
      <c r="BG349" s="224">
        <f>IF(N349="zákl. přenesená",J349,0)</f>
        <v>0</v>
      </c>
      <c r="BH349" s="224">
        <f>IF(N349="sníž. přenesená",J349,0)</f>
        <v>0</v>
      </c>
      <c r="BI349" s="224">
        <f>IF(N349="nulová",J349,0)</f>
        <v>0</v>
      </c>
      <c r="BJ349" s="26" t="s">
        <v>89</v>
      </c>
      <c r="BK349" s="224">
        <f>ROUND(I349*H349,2)</f>
        <v>0</v>
      </c>
      <c r="BL349" s="26" t="s">
        <v>329</v>
      </c>
      <c r="BM349" s="26" t="s">
        <v>543</v>
      </c>
    </row>
    <row r="350" s="1" customFormat="1">
      <c r="B350" s="48"/>
      <c r="D350" s="225" t="s">
        <v>153</v>
      </c>
      <c r="F350" s="226" t="s">
        <v>544</v>
      </c>
      <c r="I350" s="227"/>
      <c r="L350" s="48"/>
      <c r="M350" s="228"/>
      <c r="N350" s="49"/>
      <c r="O350" s="49"/>
      <c r="P350" s="49"/>
      <c r="Q350" s="49"/>
      <c r="R350" s="49"/>
      <c r="S350" s="49"/>
      <c r="T350" s="87"/>
      <c r="AT350" s="26" t="s">
        <v>153</v>
      </c>
      <c r="AU350" s="26" t="s">
        <v>89</v>
      </c>
    </row>
    <row r="351" s="12" customFormat="1">
      <c r="B351" s="232"/>
      <c r="D351" s="225" t="s">
        <v>236</v>
      </c>
      <c r="E351" s="233" t="s">
        <v>5</v>
      </c>
      <c r="F351" s="234" t="s">
        <v>494</v>
      </c>
      <c r="H351" s="233" t="s">
        <v>5</v>
      </c>
      <c r="I351" s="235"/>
      <c r="L351" s="232"/>
      <c r="M351" s="236"/>
      <c r="N351" s="237"/>
      <c r="O351" s="237"/>
      <c r="P351" s="237"/>
      <c r="Q351" s="237"/>
      <c r="R351" s="237"/>
      <c r="S351" s="237"/>
      <c r="T351" s="238"/>
      <c r="AT351" s="233" t="s">
        <v>236</v>
      </c>
      <c r="AU351" s="233" t="s">
        <v>89</v>
      </c>
      <c r="AV351" s="12" t="s">
        <v>84</v>
      </c>
      <c r="AW351" s="12" t="s">
        <v>40</v>
      </c>
      <c r="AX351" s="12" t="s">
        <v>77</v>
      </c>
      <c r="AY351" s="233" t="s">
        <v>146</v>
      </c>
    </row>
    <row r="352" s="12" customFormat="1">
      <c r="B352" s="232"/>
      <c r="D352" s="225" t="s">
        <v>236</v>
      </c>
      <c r="E352" s="233" t="s">
        <v>5</v>
      </c>
      <c r="F352" s="234" t="s">
        <v>545</v>
      </c>
      <c r="H352" s="233" t="s">
        <v>5</v>
      </c>
      <c r="I352" s="235"/>
      <c r="L352" s="232"/>
      <c r="M352" s="236"/>
      <c r="N352" s="237"/>
      <c r="O352" s="237"/>
      <c r="P352" s="237"/>
      <c r="Q352" s="237"/>
      <c r="R352" s="237"/>
      <c r="S352" s="237"/>
      <c r="T352" s="238"/>
      <c r="AT352" s="233" t="s">
        <v>236</v>
      </c>
      <c r="AU352" s="233" t="s">
        <v>89</v>
      </c>
      <c r="AV352" s="12" t="s">
        <v>84</v>
      </c>
      <c r="AW352" s="12" t="s">
        <v>40</v>
      </c>
      <c r="AX352" s="12" t="s">
        <v>77</v>
      </c>
      <c r="AY352" s="233" t="s">
        <v>146</v>
      </c>
    </row>
    <row r="353" s="13" customFormat="1">
      <c r="B353" s="239"/>
      <c r="D353" s="225" t="s">
        <v>236</v>
      </c>
      <c r="E353" s="240" t="s">
        <v>5</v>
      </c>
      <c r="F353" s="241" t="s">
        <v>546</v>
      </c>
      <c r="H353" s="242">
        <v>14.300000000000001</v>
      </c>
      <c r="I353" s="243"/>
      <c r="L353" s="239"/>
      <c r="M353" s="244"/>
      <c r="N353" s="245"/>
      <c r="O353" s="245"/>
      <c r="P353" s="245"/>
      <c r="Q353" s="245"/>
      <c r="R353" s="245"/>
      <c r="S353" s="245"/>
      <c r="T353" s="246"/>
      <c r="AT353" s="240" t="s">
        <v>236</v>
      </c>
      <c r="AU353" s="240" t="s">
        <v>89</v>
      </c>
      <c r="AV353" s="13" t="s">
        <v>89</v>
      </c>
      <c r="AW353" s="13" t="s">
        <v>40</v>
      </c>
      <c r="AX353" s="13" t="s">
        <v>77</v>
      </c>
      <c r="AY353" s="240" t="s">
        <v>146</v>
      </c>
    </row>
    <row r="354" s="12" customFormat="1">
      <c r="B354" s="232"/>
      <c r="D354" s="225" t="s">
        <v>236</v>
      </c>
      <c r="E354" s="233" t="s">
        <v>5</v>
      </c>
      <c r="F354" s="234" t="s">
        <v>470</v>
      </c>
      <c r="H354" s="233" t="s">
        <v>5</v>
      </c>
      <c r="I354" s="235"/>
      <c r="L354" s="232"/>
      <c r="M354" s="236"/>
      <c r="N354" s="237"/>
      <c r="O354" s="237"/>
      <c r="P354" s="237"/>
      <c r="Q354" s="237"/>
      <c r="R354" s="237"/>
      <c r="S354" s="237"/>
      <c r="T354" s="238"/>
      <c r="AT354" s="233" t="s">
        <v>236</v>
      </c>
      <c r="AU354" s="233" t="s">
        <v>89</v>
      </c>
      <c r="AV354" s="12" t="s">
        <v>84</v>
      </c>
      <c r="AW354" s="12" t="s">
        <v>40</v>
      </c>
      <c r="AX354" s="12" t="s">
        <v>77</v>
      </c>
      <c r="AY354" s="233" t="s">
        <v>146</v>
      </c>
    </row>
    <row r="355" s="12" customFormat="1">
      <c r="B355" s="232"/>
      <c r="D355" s="225" t="s">
        <v>236</v>
      </c>
      <c r="E355" s="233" t="s">
        <v>5</v>
      </c>
      <c r="F355" s="234" t="s">
        <v>547</v>
      </c>
      <c r="H355" s="233" t="s">
        <v>5</v>
      </c>
      <c r="I355" s="235"/>
      <c r="L355" s="232"/>
      <c r="M355" s="236"/>
      <c r="N355" s="237"/>
      <c r="O355" s="237"/>
      <c r="P355" s="237"/>
      <c r="Q355" s="237"/>
      <c r="R355" s="237"/>
      <c r="S355" s="237"/>
      <c r="T355" s="238"/>
      <c r="AT355" s="233" t="s">
        <v>236</v>
      </c>
      <c r="AU355" s="233" t="s">
        <v>89</v>
      </c>
      <c r="AV355" s="12" t="s">
        <v>84</v>
      </c>
      <c r="AW355" s="12" t="s">
        <v>40</v>
      </c>
      <c r="AX355" s="12" t="s">
        <v>77</v>
      </c>
      <c r="AY355" s="233" t="s">
        <v>146</v>
      </c>
    </row>
    <row r="356" s="13" customFormat="1">
      <c r="B356" s="239"/>
      <c r="D356" s="225" t="s">
        <v>236</v>
      </c>
      <c r="E356" s="240" t="s">
        <v>5</v>
      </c>
      <c r="F356" s="241" t="s">
        <v>548</v>
      </c>
      <c r="H356" s="242">
        <v>16.800000000000001</v>
      </c>
      <c r="I356" s="243"/>
      <c r="L356" s="239"/>
      <c r="M356" s="244"/>
      <c r="N356" s="245"/>
      <c r="O356" s="245"/>
      <c r="P356" s="245"/>
      <c r="Q356" s="245"/>
      <c r="R356" s="245"/>
      <c r="S356" s="245"/>
      <c r="T356" s="246"/>
      <c r="AT356" s="240" t="s">
        <v>236</v>
      </c>
      <c r="AU356" s="240" t="s">
        <v>89</v>
      </c>
      <c r="AV356" s="13" t="s">
        <v>89</v>
      </c>
      <c r="AW356" s="13" t="s">
        <v>40</v>
      </c>
      <c r="AX356" s="13" t="s">
        <v>77</v>
      </c>
      <c r="AY356" s="240" t="s">
        <v>146</v>
      </c>
    </row>
    <row r="357" s="14" customFormat="1">
      <c r="B357" s="247"/>
      <c r="D357" s="225" t="s">
        <v>236</v>
      </c>
      <c r="E357" s="248" t="s">
        <v>5</v>
      </c>
      <c r="F357" s="249" t="s">
        <v>242</v>
      </c>
      <c r="H357" s="250">
        <v>31.100000000000001</v>
      </c>
      <c r="I357" s="251"/>
      <c r="L357" s="247"/>
      <c r="M357" s="252"/>
      <c r="N357" s="253"/>
      <c r="O357" s="253"/>
      <c r="P357" s="253"/>
      <c r="Q357" s="253"/>
      <c r="R357" s="253"/>
      <c r="S357" s="253"/>
      <c r="T357" s="254"/>
      <c r="AT357" s="248" t="s">
        <v>236</v>
      </c>
      <c r="AU357" s="248" t="s">
        <v>89</v>
      </c>
      <c r="AV357" s="14" t="s">
        <v>145</v>
      </c>
      <c r="AW357" s="14" t="s">
        <v>40</v>
      </c>
      <c r="AX357" s="14" t="s">
        <v>84</v>
      </c>
      <c r="AY357" s="248" t="s">
        <v>146</v>
      </c>
    </row>
    <row r="358" s="1" customFormat="1" ht="25.5" customHeight="1">
      <c r="B358" s="212"/>
      <c r="C358" s="213" t="s">
        <v>549</v>
      </c>
      <c r="D358" s="213" t="s">
        <v>148</v>
      </c>
      <c r="E358" s="214" t="s">
        <v>550</v>
      </c>
      <c r="F358" s="215" t="s">
        <v>551</v>
      </c>
      <c r="G358" s="216" t="s">
        <v>426</v>
      </c>
      <c r="H358" s="217">
        <v>56</v>
      </c>
      <c r="I358" s="218"/>
      <c r="J358" s="219">
        <f>ROUND(I358*H358,2)</f>
        <v>0</v>
      </c>
      <c r="K358" s="215" t="s">
        <v>233</v>
      </c>
      <c r="L358" s="48"/>
      <c r="M358" s="220" t="s">
        <v>5</v>
      </c>
      <c r="N358" s="221" t="s">
        <v>49</v>
      </c>
      <c r="O358" s="49"/>
      <c r="P358" s="222">
        <f>O358*H358</f>
        <v>0</v>
      </c>
      <c r="Q358" s="222">
        <v>0</v>
      </c>
      <c r="R358" s="222">
        <f>Q358*H358</f>
        <v>0</v>
      </c>
      <c r="S358" s="222">
        <v>0.024750000000000001</v>
      </c>
      <c r="T358" s="223">
        <f>S358*H358</f>
        <v>1.3860000000000001</v>
      </c>
      <c r="AR358" s="26" t="s">
        <v>329</v>
      </c>
      <c r="AT358" s="26" t="s">
        <v>148</v>
      </c>
      <c r="AU358" s="26" t="s">
        <v>89</v>
      </c>
      <c r="AY358" s="26" t="s">
        <v>146</v>
      </c>
      <c r="BE358" s="224">
        <f>IF(N358="základní",J358,0)</f>
        <v>0</v>
      </c>
      <c r="BF358" s="224">
        <f>IF(N358="snížená",J358,0)</f>
        <v>0</v>
      </c>
      <c r="BG358" s="224">
        <f>IF(N358="zákl. přenesená",J358,0)</f>
        <v>0</v>
      </c>
      <c r="BH358" s="224">
        <f>IF(N358="sníž. přenesená",J358,0)</f>
        <v>0</v>
      </c>
      <c r="BI358" s="224">
        <f>IF(N358="nulová",J358,0)</f>
        <v>0</v>
      </c>
      <c r="BJ358" s="26" t="s">
        <v>89</v>
      </c>
      <c r="BK358" s="224">
        <f>ROUND(I358*H358,2)</f>
        <v>0</v>
      </c>
      <c r="BL358" s="26" t="s">
        <v>329</v>
      </c>
      <c r="BM358" s="26" t="s">
        <v>552</v>
      </c>
    </row>
    <row r="359" s="1" customFormat="1">
      <c r="B359" s="48"/>
      <c r="D359" s="225" t="s">
        <v>153</v>
      </c>
      <c r="F359" s="226" t="s">
        <v>553</v>
      </c>
      <c r="I359" s="227"/>
      <c r="L359" s="48"/>
      <c r="M359" s="228"/>
      <c r="N359" s="49"/>
      <c r="O359" s="49"/>
      <c r="P359" s="49"/>
      <c r="Q359" s="49"/>
      <c r="R359" s="49"/>
      <c r="S359" s="49"/>
      <c r="T359" s="87"/>
      <c r="AT359" s="26" t="s">
        <v>153</v>
      </c>
      <c r="AU359" s="26" t="s">
        <v>89</v>
      </c>
    </row>
    <row r="360" s="12" customFormat="1">
      <c r="B360" s="232"/>
      <c r="D360" s="225" t="s">
        <v>236</v>
      </c>
      <c r="E360" s="233" t="s">
        <v>5</v>
      </c>
      <c r="F360" s="234" t="s">
        <v>494</v>
      </c>
      <c r="H360" s="233" t="s">
        <v>5</v>
      </c>
      <c r="I360" s="235"/>
      <c r="L360" s="232"/>
      <c r="M360" s="236"/>
      <c r="N360" s="237"/>
      <c r="O360" s="237"/>
      <c r="P360" s="237"/>
      <c r="Q360" s="237"/>
      <c r="R360" s="237"/>
      <c r="S360" s="237"/>
      <c r="T360" s="238"/>
      <c r="AT360" s="233" t="s">
        <v>236</v>
      </c>
      <c r="AU360" s="233" t="s">
        <v>89</v>
      </c>
      <c r="AV360" s="12" t="s">
        <v>84</v>
      </c>
      <c r="AW360" s="12" t="s">
        <v>40</v>
      </c>
      <c r="AX360" s="12" t="s">
        <v>77</v>
      </c>
      <c r="AY360" s="233" t="s">
        <v>146</v>
      </c>
    </row>
    <row r="361" s="12" customFormat="1">
      <c r="B361" s="232"/>
      <c r="D361" s="225" t="s">
        <v>236</v>
      </c>
      <c r="E361" s="233" t="s">
        <v>5</v>
      </c>
      <c r="F361" s="234" t="s">
        <v>554</v>
      </c>
      <c r="H361" s="233" t="s">
        <v>5</v>
      </c>
      <c r="I361" s="235"/>
      <c r="L361" s="232"/>
      <c r="M361" s="236"/>
      <c r="N361" s="237"/>
      <c r="O361" s="237"/>
      <c r="P361" s="237"/>
      <c r="Q361" s="237"/>
      <c r="R361" s="237"/>
      <c r="S361" s="237"/>
      <c r="T361" s="238"/>
      <c r="AT361" s="233" t="s">
        <v>236</v>
      </c>
      <c r="AU361" s="233" t="s">
        <v>89</v>
      </c>
      <c r="AV361" s="12" t="s">
        <v>84</v>
      </c>
      <c r="AW361" s="12" t="s">
        <v>40</v>
      </c>
      <c r="AX361" s="12" t="s">
        <v>77</v>
      </c>
      <c r="AY361" s="233" t="s">
        <v>146</v>
      </c>
    </row>
    <row r="362" s="13" customFormat="1">
      <c r="B362" s="239"/>
      <c r="D362" s="225" t="s">
        <v>236</v>
      </c>
      <c r="E362" s="240" t="s">
        <v>5</v>
      </c>
      <c r="F362" s="241" t="s">
        <v>555</v>
      </c>
      <c r="H362" s="242">
        <v>56</v>
      </c>
      <c r="I362" s="243"/>
      <c r="L362" s="239"/>
      <c r="M362" s="244"/>
      <c r="N362" s="245"/>
      <c r="O362" s="245"/>
      <c r="P362" s="245"/>
      <c r="Q362" s="245"/>
      <c r="R362" s="245"/>
      <c r="S362" s="245"/>
      <c r="T362" s="246"/>
      <c r="AT362" s="240" t="s">
        <v>236</v>
      </c>
      <c r="AU362" s="240" t="s">
        <v>89</v>
      </c>
      <c r="AV362" s="13" t="s">
        <v>89</v>
      </c>
      <c r="AW362" s="13" t="s">
        <v>40</v>
      </c>
      <c r="AX362" s="13" t="s">
        <v>77</v>
      </c>
      <c r="AY362" s="240" t="s">
        <v>146</v>
      </c>
    </row>
    <row r="363" s="14" customFormat="1">
      <c r="B363" s="247"/>
      <c r="D363" s="225" t="s">
        <v>236</v>
      </c>
      <c r="E363" s="248" t="s">
        <v>5</v>
      </c>
      <c r="F363" s="249" t="s">
        <v>242</v>
      </c>
      <c r="H363" s="250">
        <v>56</v>
      </c>
      <c r="I363" s="251"/>
      <c r="L363" s="247"/>
      <c r="M363" s="252"/>
      <c r="N363" s="253"/>
      <c r="O363" s="253"/>
      <c r="P363" s="253"/>
      <c r="Q363" s="253"/>
      <c r="R363" s="253"/>
      <c r="S363" s="253"/>
      <c r="T363" s="254"/>
      <c r="AT363" s="248" t="s">
        <v>236</v>
      </c>
      <c r="AU363" s="248" t="s">
        <v>89</v>
      </c>
      <c r="AV363" s="14" t="s">
        <v>145</v>
      </c>
      <c r="AW363" s="14" t="s">
        <v>40</v>
      </c>
      <c r="AX363" s="14" t="s">
        <v>84</v>
      </c>
      <c r="AY363" s="248" t="s">
        <v>146</v>
      </c>
    </row>
    <row r="364" s="1" customFormat="1" ht="25.5" customHeight="1">
      <c r="B364" s="212"/>
      <c r="C364" s="213" t="s">
        <v>556</v>
      </c>
      <c r="D364" s="213" t="s">
        <v>148</v>
      </c>
      <c r="E364" s="214" t="s">
        <v>557</v>
      </c>
      <c r="F364" s="215" t="s">
        <v>558</v>
      </c>
      <c r="G364" s="216" t="s">
        <v>426</v>
      </c>
      <c r="H364" s="217">
        <v>66.400000000000006</v>
      </c>
      <c r="I364" s="218"/>
      <c r="J364" s="219">
        <f>ROUND(I364*H364,2)</f>
        <v>0</v>
      </c>
      <c r="K364" s="215" t="s">
        <v>233</v>
      </c>
      <c r="L364" s="48"/>
      <c r="M364" s="220" t="s">
        <v>5</v>
      </c>
      <c r="N364" s="221" t="s">
        <v>49</v>
      </c>
      <c r="O364" s="49"/>
      <c r="P364" s="222">
        <f>O364*H364</f>
        <v>0</v>
      </c>
      <c r="Q364" s="222">
        <v>0</v>
      </c>
      <c r="R364" s="222">
        <f>Q364*H364</f>
        <v>0</v>
      </c>
      <c r="S364" s="222">
        <v>0.024750000000000001</v>
      </c>
      <c r="T364" s="223">
        <f>S364*H364</f>
        <v>1.6434000000000002</v>
      </c>
      <c r="AR364" s="26" t="s">
        <v>329</v>
      </c>
      <c r="AT364" s="26" t="s">
        <v>148</v>
      </c>
      <c r="AU364" s="26" t="s">
        <v>89</v>
      </c>
      <c r="AY364" s="26" t="s">
        <v>146</v>
      </c>
      <c r="BE364" s="224">
        <f>IF(N364="základní",J364,0)</f>
        <v>0</v>
      </c>
      <c r="BF364" s="224">
        <f>IF(N364="snížená",J364,0)</f>
        <v>0</v>
      </c>
      <c r="BG364" s="224">
        <f>IF(N364="zákl. přenesená",J364,0)</f>
        <v>0</v>
      </c>
      <c r="BH364" s="224">
        <f>IF(N364="sníž. přenesená",J364,0)</f>
        <v>0</v>
      </c>
      <c r="BI364" s="224">
        <f>IF(N364="nulová",J364,0)</f>
        <v>0</v>
      </c>
      <c r="BJ364" s="26" t="s">
        <v>89</v>
      </c>
      <c r="BK364" s="224">
        <f>ROUND(I364*H364,2)</f>
        <v>0</v>
      </c>
      <c r="BL364" s="26" t="s">
        <v>329</v>
      </c>
      <c r="BM364" s="26" t="s">
        <v>559</v>
      </c>
    </row>
    <row r="365" s="1" customFormat="1">
      <c r="B365" s="48"/>
      <c r="D365" s="225" t="s">
        <v>153</v>
      </c>
      <c r="F365" s="226" t="s">
        <v>560</v>
      </c>
      <c r="I365" s="227"/>
      <c r="L365" s="48"/>
      <c r="M365" s="228"/>
      <c r="N365" s="49"/>
      <c r="O365" s="49"/>
      <c r="P365" s="49"/>
      <c r="Q365" s="49"/>
      <c r="R365" s="49"/>
      <c r="S365" s="49"/>
      <c r="T365" s="87"/>
      <c r="AT365" s="26" t="s">
        <v>153</v>
      </c>
      <c r="AU365" s="26" t="s">
        <v>89</v>
      </c>
    </row>
    <row r="366" s="12" customFormat="1">
      <c r="B366" s="232"/>
      <c r="D366" s="225" t="s">
        <v>236</v>
      </c>
      <c r="E366" s="233" t="s">
        <v>5</v>
      </c>
      <c r="F366" s="234" t="s">
        <v>494</v>
      </c>
      <c r="H366" s="233" t="s">
        <v>5</v>
      </c>
      <c r="I366" s="235"/>
      <c r="L366" s="232"/>
      <c r="M366" s="236"/>
      <c r="N366" s="237"/>
      <c r="O366" s="237"/>
      <c r="P366" s="237"/>
      <c r="Q366" s="237"/>
      <c r="R366" s="237"/>
      <c r="S366" s="237"/>
      <c r="T366" s="238"/>
      <c r="AT366" s="233" t="s">
        <v>236</v>
      </c>
      <c r="AU366" s="233" t="s">
        <v>89</v>
      </c>
      <c r="AV366" s="12" t="s">
        <v>84</v>
      </c>
      <c r="AW366" s="12" t="s">
        <v>40</v>
      </c>
      <c r="AX366" s="12" t="s">
        <v>77</v>
      </c>
      <c r="AY366" s="233" t="s">
        <v>146</v>
      </c>
    </row>
    <row r="367" s="12" customFormat="1">
      <c r="B367" s="232"/>
      <c r="D367" s="225" t="s">
        <v>236</v>
      </c>
      <c r="E367" s="233" t="s">
        <v>5</v>
      </c>
      <c r="F367" s="234" t="s">
        <v>561</v>
      </c>
      <c r="H367" s="233" t="s">
        <v>5</v>
      </c>
      <c r="I367" s="235"/>
      <c r="L367" s="232"/>
      <c r="M367" s="236"/>
      <c r="N367" s="237"/>
      <c r="O367" s="237"/>
      <c r="P367" s="237"/>
      <c r="Q367" s="237"/>
      <c r="R367" s="237"/>
      <c r="S367" s="237"/>
      <c r="T367" s="238"/>
      <c r="AT367" s="233" t="s">
        <v>236</v>
      </c>
      <c r="AU367" s="233" t="s">
        <v>89</v>
      </c>
      <c r="AV367" s="12" t="s">
        <v>84</v>
      </c>
      <c r="AW367" s="12" t="s">
        <v>40</v>
      </c>
      <c r="AX367" s="12" t="s">
        <v>77</v>
      </c>
      <c r="AY367" s="233" t="s">
        <v>146</v>
      </c>
    </row>
    <row r="368" s="13" customFormat="1">
      <c r="B368" s="239"/>
      <c r="D368" s="225" t="s">
        <v>236</v>
      </c>
      <c r="E368" s="240" t="s">
        <v>5</v>
      </c>
      <c r="F368" s="241" t="s">
        <v>562</v>
      </c>
      <c r="H368" s="242">
        <v>12.1</v>
      </c>
      <c r="I368" s="243"/>
      <c r="L368" s="239"/>
      <c r="M368" s="244"/>
      <c r="N368" s="245"/>
      <c r="O368" s="245"/>
      <c r="P368" s="245"/>
      <c r="Q368" s="245"/>
      <c r="R368" s="245"/>
      <c r="S368" s="245"/>
      <c r="T368" s="246"/>
      <c r="AT368" s="240" t="s">
        <v>236</v>
      </c>
      <c r="AU368" s="240" t="s">
        <v>89</v>
      </c>
      <c r="AV368" s="13" t="s">
        <v>89</v>
      </c>
      <c r="AW368" s="13" t="s">
        <v>40</v>
      </c>
      <c r="AX368" s="13" t="s">
        <v>77</v>
      </c>
      <c r="AY368" s="240" t="s">
        <v>146</v>
      </c>
    </row>
    <row r="369" s="12" customFormat="1">
      <c r="B369" s="232"/>
      <c r="D369" s="225" t="s">
        <v>236</v>
      </c>
      <c r="E369" s="233" t="s">
        <v>5</v>
      </c>
      <c r="F369" s="234" t="s">
        <v>563</v>
      </c>
      <c r="H369" s="233" t="s">
        <v>5</v>
      </c>
      <c r="I369" s="235"/>
      <c r="L369" s="232"/>
      <c r="M369" s="236"/>
      <c r="N369" s="237"/>
      <c r="O369" s="237"/>
      <c r="P369" s="237"/>
      <c r="Q369" s="237"/>
      <c r="R369" s="237"/>
      <c r="S369" s="237"/>
      <c r="T369" s="238"/>
      <c r="AT369" s="233" t="s">
        <v>236</v>
      </c>
      <c r="AU369" s="233" t="s">
        <v>89</v>
      </c>
      <c r="AV369" s="12" t="s">
        <v>84</v>
      </c>
      <c r="AW369" s="12" t="s">
        <v>40</v>
      </c>
      <c r="AX369" s="12" t="s">
        <v>77</v>
      </c>
      <c r="AY369" s="233" t="s">
        <v>146</v>
      </c>
    </row>
    <row r="370" s="13" customFormat="1">
      <c r="B370" s="239"/>
      <c r="D370" s="225" t="s">
        <v>236</v>
      </c>
      <c r="E370" s="240" t="s">
        <v>5</v>
      </c>
      <c r="F370" s="241" t="s">
        <v>564</v>
      </c>
      <c r="H370" s="242">
        <v>19.300000000000001</v>
      </c>
      <c r="I370" s="243"/>
      <c r="L370" s="239"/>
      <c r="M370" s="244"/>
      <c r="N370" s="245"/>
      <c r="O370" s="245"/>
      <c r="P370" s="245"/>
      <c r="Q370" s="245"/>
      <c r="R370" s="245"/>
      <c r="S370" s="245"/>
      <c r="T370" s="246"/>
      <c r="AT370" s="240" t="s">
        <v>236</v>
      </c>
      <c r="AU370" s="240" t="s">
        <v>89</v>
      </c>
      <c r="AV370" s="13" t="s">
        <v>89</v>
      </c>
      <c r="AW370" s="13" t="s">
        <v>40</v>
      </c>
      <c r="AX370" s="13" t="s">
        <v>77</v>
      </c>
      <c r="AY370" s="240" t="s">
        <v>146</v>
      </c>
    </row>
    <row r="371" s="12" customFormat="1">
      <c r="B371" s="232"/>
      <c r="D371" s="225" t="s">
        <v>236</v>
      </c>
      <c r="E371" s="233" t="s">
        <v>5</v>
      </c>
      <c r="F371" s="234" t="s">
        <v>565</v>
      </c>
      <c r="H371" s="233" t="s">
        <v>5</v>
      </c>
      <c r="I371" s="235"/>
      <c r="L371" s="232"/>
      <c r="M371" s="236"/>
      <c r="N371" s="237"/>
      <c r="O371" s="237"/>
      <c r="P371" s="237"/>
      <c r="Q371" s="237"/>
      <c r="R371" s="237"/>
      <c r="S371" s="237"/>
      <c r="T371" s="238"/>
      <c r="AT371" s="233" t="s">
        <v>236</v>
      </c>
      <c r="AU371" s="233" t="s">
        <v>89</v>
      </c>
      <c r="AV371" s="12" t="s">
        <v>84</v>
      </c>
      <c r="AW371" s="12" t="s">
        <v>40</v>
      </c>
      <c r="AX371" s="12" t="s">
        <v>77</v>
      </c>
      <c r="AY371" s="233" t="s">
        <v>146</v>
      </c>
    </row>
    <row r="372" s="13" customFormat="1">
      <c r="B372" s="239"/>
      <c r="D372" s="225" t="s">
        <v>236</v>
      </c>
      <c r="E372" s="240" t="s">
        <v>5</v>
      </c>
      <c r="F372" s="241" t="s">
        <v>566</v>
      </c>
      <c r="H372" s="242">
        <v>20.800000000000001</v>
      </c>
      <c r="I372" s="243"/>
      <c r="L372" s="239"/>
      <c r="M372" s="244"/>
      <c r="N372" s="245"/>
      <c r="O372" s="245"/>
      <c r="P372" s="245"/>
      <c r="Q372" s="245"/>
      <c r="R372" s="245"/>
      <c r="S372" s="245"/>
      <c r="T372" s="246"/>
      <c r="AT372" s="240" t="s">
        <v>236</v>
      </c>
      <c r="AU372" s="240" t="s">
        <v>89</v>
      </c>
      <c r="AV372" s="13" t="s">
        <v>89</v>
      </c>
      <c r="AW372" s="13" t="s">
        <v>40</v>
      </c>
      <c r="AX372" s="13" t="s">
        <v>77</v>
      </c>
      <c r="AY372" s="240" t="s">
        <v>146</v>
      </c>
    </row>
    <row r="373" s="12" customFormat="1">
      <c r="B373" s="232"/>
      <c r="D373" s="225" t="s">
        <v>236</v>
      </c>
      <c r="E373" s="233" t="s">
        <v>5</v>
      </c>
      <c r="F373" s="234" t="s">
        <v>470</v>
      </c>
      <c r="H373" s="233" t="s">
        <v>5</v>
      </c>
      <c r="I373" s="235"/>
      <c r="L373" s="232"/>
      <c r="M373" s="236"/>
      <c r="N373" s="237"/>
      <c r="O373" s="237"/>
      <c r="P373" s="237"/>
      <c r="Q373" s="237"/>
      <c r="R373" s="237"/>
      <c r="S373" s="237"/>
      <c r="T373" s="238"/>
      <c r="AT373" s="233" t="s">
        <v>236</v>
      </c>
      <c r="AU373" s="233" t="s">
        <v>89</v>
      </c>
      <c r="AV373" s="12" t="s">
        <v>84</v>
      </c>
      <c r="AW373" s="12" t="s">
        <v>40</v>
      </c>
      <c r="AX373" s="12" t="s">
        <v>77</v>
      </c>
      <c r="AY373" s="233" t="s">
        <v>146</v>
      </c>
    </row>
    <row r="374" s="12" customFormat="1">
      <c r="B374" s="232"/>
      <c r="D374" s="225" t="s">
        <v>236</v>
      </c>
      <c r="E374" s="233" t="s">
        <v>5</v>
      </c>
      <c r="F374" s="234" t="s">
        <v>567</v>
      </c>
      <c r="H374" s="233" t="s">
        <v>5</v>
      </c>
      <c r="I374" s="235"/>
      <c r="L374" s="232"/>
      <c r="M374" s="236"/>
      <c r="N374" s="237"/>
      <c r="O374" s="237"/>
      <c r="P374" s="237"/>
      <c r="Q374" s="237"/>
      <c r="R374" s="237"/>
      <c r="S374" s="237"/>
      <c r="T374" s="238"/>
      <c r="AT374" s="233" t="s">
        <v>236</v>
      </c>
      <c r="AU374" s="233" t="s">
        <v>89</v>
      </c>
      <c r="AV374" s="12" t="s">
        <v>84</v>
      </c>
      <c r="AW374" s="12" t="s">
        <v>40</v>
      </c>
      <c r="AX374" s="12" t="s">
        <v>77</v>
      </c>
      <c r="AY374" s="233" t="s">
        <v>146</v>
      </c>
    </row>
    <row r="375" s="13" customFormat="1">
      <c r="B375" s="239"/>
      <c r="D375" s="225" t="s">
        <v>236</v>
      </c>
      <c r="E375" s="240" t="s">
        <v>5</v>
      </c>
      <c r="F375" s="241" t="s">
        <v>568</v>
      </c>
      <c r="H375" s="242">
        <v>14.199999999999999</v>
      </c>
      <c r="I375" s="243"/>
      <c r="L375" s="239"/>
      <c r="M375" s="244"/>
      <c r="N375" s="245"/>
      <c r="O375" s="245"/>
      <c r="P375" s="245"/>
      <c r="Q375" s="245"/>
      <c r="R375" s="245"/>
      <c r="S375" s="245"/>
      <c r="T375" s="246"/>
      <c r="AT375" s="240" t="s">
        <v>236</v>
      </c>
      <c r="AU375" s="240" t="s">
        <v>89</v>
      </c>
      <c r="AV375" s="13" t="s">
        <v>89</v>
      </c>
      <c r="AW375" s="13" t="s">
        <v>40</v>
      </c>
      <c r="AX375" s="13" t="s">
        <v>77</v>
      </c>
      <c r="AY375" s="240" t="s">
        <v>146</v>
      </c>
    </row>
    <row r="376" s="14" customFormat="1">
      <c r="B376" s="247"/>
      <c r="D376" s="225" t="s">
        <v>236</v>
      </c>
      <c r="E376" s="248" t="s">
        <v>5</v>
      </c>
      <c r="F376" s="249" t="s">
        <v>242</v>
      </c>
      <c r="H376" s="250">
        <v>66.400000000000006</v>
      </c>
      <c r="I376" s="251"/>
      <c r="L376" s="247"/>
      <c r="M376" s="252"/>
      <c r="N376" s="253"/>
      <c r="O376" s="253"/>
      <c r="P376" s="253"/>
      <c r="Q376" s="253"/>
      <c r="R376" s="253"/>
      <c r="S376" s="253"/>
      <c r="T376" s="254"/>
      <c r="AT376" s="248" t="s">
        <v>236</v>
      </c>
      <c r="AU376" s="248" t="s">
        <v>89</v>
      </c>
      <c r="AV376" s="14" t="s">
        <v>145</v>
      </c>
      <c r="AW376" s="14" t="s">
        <v>40</v>
      </c>
      <c r="AX376" s="14" t="s">
        <v>84</v>
      </c>
      <c r="AY376" s="248" t="s">
        <v>146</v>
      </c>
    </row>
    <row r="377" s="1" customFormat="1" ht="25.5" customHeight="1">
      <c r="B377" s="212"/>
      <c r="C377" s="213" t="s">
        <v>569</v>
      </c>
      <c r="D377" s="213" t="s">
        <v>148</v>
      </c>
      <c r="E377" s="214" t="s">
        <v>570</v>
      </c>
      <c r="F377" s="215" t="s">
        <v>571</v>
      </c>
      <c r="G377" s="216" t="s">
        <v>426</v>
      </c>
      <c r="H377" s="217">
        <v>18.899999999999999</v>
      </c>
      <c r="I377" s="218"/>
      <c r="J377" s="219">
        <f>ROUND(I377*H377,2)</f>
        <v>0</v>
      </c>
      <c r="K377" s="215" t="s">
        <v>233</v>
      </c>
      <c r="L377" s="48"/>
      <c r="M377" s="220" t="s">
        <v>5</v>
      </c>
      <c r="N377" s="221" t="s">
        <v>49</v>
      </c>
      <c r="O377" s="49"/>
      <c r="P377" s="222">
        <f>O377*H377</f>
        <v>0</v>
      </c>
      <c r="Q377" s="222">
        <v>0</v>
      </c>
      <c r="R377" s="222">
        <f>Q377*H377</f>
        <v>0</v>
      </c>
      <c r="S377" s="222">
        <v>0.033000000000000002</v>
      </c>
      <c r="T377" s="223">
        <f>S377*H377</f>
        <v>0.62370000000000003</v>
      </c>
      <c r="AR377" s="26" t="s">
        <v>329</v>
      </c>
      <c r="AT377" s="26" t="s">
        <v>148</v>
      </c>
      <c r="AU377" s="26" t="s">
        <v>89</v>
      </c>
      <c r="AY377" s="26" t="s">
        <v>146</v>
      </c>
      <c r="BE377" s="224">
        <f>IF(N377="základní",J377,0)</f>
        <v>0</v>
      </c>
      <c r="BF377" s="224">
        <f>IF(N377="snížená",J377,0)</f>
        <v>0</v>
      </c>
      <c r="BG377" s="224">
        <f>IF(N377="zákl. přenesená",J377,0)</f>
        <v>0</v>
      </c>
      <c r="BH377" s="224">
        <f>IF(N377="sníž. přenesená",J377,0)</f>
        <v>0</v>
      </c>
      <c r="BI377" s="224">
        <f>IF(N377="nulová",J377,0)</f>
        <v>0</v>
      </c>
      <c r="BJ377" s="26" t="s">
        <v>89</v>
      </c>
      <c r="BK377" s="224">
        <f>ROUND(I377*H377,2)</f>
        <v>0</v>
      </c>
      <c r="BL377" s="26" t="s">
        <v>329</v>
      </c>
      <c r="BM377" s="26" t="s">
        <v>572</v>
      </c>
    </row>
    <row r="378" s="1" customFormat="1">
      <c r="B378" s="48"/>
      <c r="D378" s="225" t="s">
        <v>153</v>
      </c>
      <c r="F378" s="226" t="s">
        <v>573</v>
      </c>
      <c r="I378" s="227"/>
      <c r="L378" s="48"/>
      <c r="M378" s="228"/>
      <c r="N378" s="49"/>
      <c r="O378" s="49"/>
      <c r="P378" s="49"/>
      <c r="Q378" s="49"/>
      <c r="R378" s="49"/>
      <c r="S378" s="49"/>
      <c r="T378" s="87"/>
      <c r="AT378" s="26" t="s">
        <v>153</v>
      </c>
      <c r="AU378" s="26" t="s">
        <v>89</v>
      </c>
    </row>
    <row r="379" s="12" customFormat="1">
      <c r="B379" s="232"/>
      <c r="D379" s="225" t="s">
        <v>236</v>
      </c>
      <c r="E379" s="233" t="s">
        <v>5</v>
      </c>
      <c r="F379" s="234" t="s">
        <v>470</v>
      </c>
      <c r="H379" s="233" t="s">
        <v>5</v>
      </c>
      <c r="I379" s="235"/>
      <c r="L379" s="232"/>
      <c r="M379" s="236"/>
      <c r="N379" s="237"/>
      <c r="O379" s="237"/>
      <c r="P379" s="237"/>
      <c r="Q379" s="237"/>
      <c r="R379" s="237"/>
      <c r="S379" s="237"/>
      <c r="T379" s="238"/>
      <c r="AT379" s="233" t="s">
        <v>236</v>
      </c>
      <c r="AU379" s="233" t="s">
        <v>89</v>
      </c>
      <c r="AV379" s="12" t="s">
        <v>84</v>
      </c>
      <c r="AW379" s="12" t="s">
        <v>40</v>
      </c>
      <c r="AX379" s="12" t="s">
        <v>77</v>
      </c>
      <c r="AY379" s="233" t="s">
        <v>146</v>
      </c>
    </row>
    <row r="380" s="12" customFormat="1">
      <c r="B380" s="232"/>
      <c r="D380" s="225" t="s">
        <v>236</v>
      </c>
      <c r="E380" s="233" t="s">
        <v>5</v>
      </c>
      <c r="F380" s="234" t="s">
        <v>574</v>
      </c>
      <c r="H380" s="233" t="s">
        <v>5</v>
      </c>
      <c r="I380" s="235"/>
      <c r="L380" s="232"/>
      <c r="M380" s="236"/>
      <c r="N380" s="237"/>
      <c r="O380" s="237"/>
      <c r="P380" s="237"/>
      <c r="Q380" s="237"/>
      <c r="R380" s="237"/>
      <c r="S380" s="237"/>
      <c r="T380" s="238"/>
      <c r="AT380" s="233" t="s">
        <v>236</v>
      </c>
      <c r="AU380" s="233" t="s">
        <v>89</v>
      </c>
      <c r="AV380" s="12" t="s">
        <v>84</v>
      </c>
      <c r="AW380" s="12" t="s">
        <v>40</v>
      </c>
      <c r="AX380" s="12" t="s">
        <v>77</v>
      </c>
      <c r="AY380" s="233" t="s">
        <v>146</v>
      </c>
    </row>
    <row r="381" s="13" customFormat="1">
      <c r="B381" s="239"/>
      <c r="D381" s="225" t="s">
        <v>236</v>
      </c>
      <c r="E381" s="240" t="s">
        <v>5</v>
      </c>
      <c r="F381" s="241" t="s">
        <v>575</v>
      </c>
      <c r="H381" s="242">
        <v>18.899999999999999</v>
      </c>
      <c r="I381" s="243"/>
      <c r="L381" s="239"/>
      <c r="M381" s="244"/>
      <c r="N381" s="245"/>
      <c r="O381" s="245"/>
      <c r="P381" s="245"/>
      <c r="Q381" s="245"/>
      <c r="R381" s="245"/>
      <c r="S381" s="245"/>
      <c r="T381" s="246"/>
      <c r="AT381" s="240" t="s">
        <v>236</v>
      </c>
      <c r="AU381" s="240" t="s">
        <v>89</v>
      </c>
      <c r="AV381" s="13" t="s">
        <v>89</v>
      </c>
      <c r="AW381" s="13" t="s">
        <v>40</v>
      </c>
      <c r="AX381" s="13" t="s">
        <v>77</v>
      </c>
      <c r="AY381" s="240" t="s">
        <v>146</v>
      </c>
    </row>
    <row r="382" s="14" customFormat="1">
      <c r="B382" s="247"/>
      <c r="D382" s="225" t="s">
        <v>236</v>
      </c>
      <c r="E382" s="248" t="s">
        <v>5</v>
      </c>
      <c r="F382" s="249" t="s">
        <v>242</v>
      </c>
      <c r="H382" s="250">
        <v>18.899999999999999</v>
      </c>
      <c r="I382" s="251"/>
      <c r="L382" s="247"/>
      <c r="M382" s="252"/>
      <c r="N382" s="253"/>
      <c r="O382" s="253"/>
      <c r="P382" s="253"/>
      <c r="Q382" s="253"/>
      <c r="R382" s="253"/>
      <c r="S382" s="253"/>
      <c r="T382" s="254"/>
      <c r="AT382" s="248" t="s">
        <v>236</v>
      </c>
      <c r="AU382" s="248" t="s">
        <v>89</v>
      </c>
      <c r="AV382" s="14" t="s">
        <v>145</v>
      </c>
      <c r="AW382" s="14" t="s">
        <v>40</v>
      </c>
      <c r="AX382" s="14" t="s">
        <v>84</v>
      </c>
      <c r="AY382" s="248" t="s">
        <v>146</v>
      </c>
    </row>
    <row r="383" s="1" customFormat="1" ht="25.5" customHeight="1">
      <c r="B383" s="212"/>
      <c r="C383" s="213" t="s">
        <v>576</v>
      </c>
      <c r="D383" s="213" t="s">
        <v>148</v>
      </c>
      <c r="E383" s="214" t="s">
        <v>577</v>
      </c>
      <c r="F383" s="215" t="s">
        <v>578</v>
      </c>
      <c r="G383" s="216" t="s">
        <v>426</v>
      </c>
      <c r="H383" s="217">
        <v>3.1000000000000001</v>
      </c>
      <c r="I383" s="218"/>
      <c r="J383" s="219">
        <f>ROUND(I383*H383,2)</f>
        <v>0</v>
      </c>
      <c r="K383" s="215" t="s">
        <v>233</v>
      </c>
      <c r="L383" s="48"/>
      <c r="M383" s="220" t="s">
        <v>5</v>
      </c>
      <c r="N383" s="221" t="s">
        <v>49</v>
      </c>
      <c r="O383" s="49"/>
      <c r="P383" s="222">
        <f>O383*H383</f>
        <v>0</v>
      </c>
      <c r="Q383" s="222">
        <v>0</v>
      </c>
      <c r="R383" s="222">
        <f>Q383*H383</f>
        <v>0</v>
      </c>
      <c r="S383" s="222">
        <v>0.033000000000000002</v>
      </c>
      <c r="T383" s="223">
        <f>S383*H383</f>
        <v>0.1023</v>
      </c>
      <c r="AR383" s="26" t="s">
        <v>329</v>
      </c>
      <c r="AT383" s="26" t="s">
        <v>148</v>
      </c>
      <c r="AU383" s="26" t="s">
        <v>89</v>
      </c>
      <c r="AY383" s="26" t="s">
        <v>146</v>
      </c>
      <c r="BE383" s="224">
        <f>IF(N383="základní",J383,0)</f>
        <v>0</v>
      </c>
      <c r="BF383" s="224">
        <f>IF(N383="snížená",J383,0)</f>
        <v>0</v>
      </c>
      <c r="BG383" s="224">
        <f>IF(N383="zákl. přenesená",J383,0)</f>
        <v>0</v>
      </c>
      <c r="BH383" s="224">
        <f>IF(N383="sníž. přenesená",J383,0)</f>
        <v>0</v>
      </c>
      <c r="BI383" s="224">
        <f>IF(N383="nulová",J383,0)</f>
        <v>0</v>
      </c>
      <c r="BJ383" s="26" t="s">
        <v>89</v>
      </c>
      <c r="BK383" s="224">
        <f>ROUND(I383*H383,2)</f>
        <v>0</v>
      </c>
      <c r="BL383" s="26" t="s">
        <v>329</v>
      </c>
      <c r="BM383" s="26" t="s">
        <v>579</v>
      </c>
    </row>
    <row r="384" s="1" customFormat="1">
      <c r="B384" s="48"/>
      <c r="D384" s="225" t="s">
        <v>153</v>
      </c>
      <c r="F384" s="226" t="s">
        <v>580</v>
      </c>
      <c r="I384" s="227"/>
      <c r="L384" s="48"/>
      <c r="M384" s="228"/>
      <c r="N384" s="49"/>
      <c r="O384" s="49"/>
      <c r="P384" s="49"/>
      <c r="Q384" s="49"/>
      <c r="R384" s="49"/>
      <c r="S384" s="49"/>
      <c r="T384" s="87"/>
      <c r="AT384" s="26" t="s">
        <v>153</v>
      </c>
      <c r="AU384" s="26" t="s">
        <v>89</v>
      </c>
    </row>
    <row r="385" s="12" customFormat="1">
      <c r="B385" s="232"/>
      <c r="D385" s="225" t="s">
        <v>236</v>
      </c>
      <c r="E385" s="233" t="s">
        <v>5</v>
      </c>
      <c r="F385" s="234" t="s">
        <v>494</v>
      </c>
      <c r="H385" s="233" t="s">
        <v>5</v>
      </c>
      <c r="I385" s="235"/>
      <c r="L385" s="232"/>
      <c r="M385" s="236"/>
      <c r="N385" s="237"/>
      <c r="O385" s="237"/>
      <c r="P385" s="237"/>
      <c r="Q385" s="237"/>
      <c r="R385" s="237"/>
      <c r="S385" s="237"/>
      <c r="T385" s="238"/>
      <c r="AT385" s="233" t="s">
        <v>236</v>
      </c>
      <c r="AU385" s="233" t="s">
        <v>89</v>
      </c>
      <c r="AV385" s="12" t="s">
        <v>84</v>
      </c>
      <c r="AW385" s="12" t="s">
        <v>40</v>
      </c>
      <c r="AX385" s="12" t="s">
        <v>77</v>
      </c>
      <c r="AY385" s="233" t="s">
        <v>146</v>
      </c>
    </row>
    <row r="386" s="12" customFormat="1">
      <c r="B386" s="232"/>
      <c r="D386" s="225" t="s">
        <v>236</v>
      </c>
      <c r="E386" s="233" t="s">
        <v>5</v>
      </c>
      <c r="F386" s="234" t="s">
        <v>581</v>
      </c>
      <c r="H386" s="233" t="s">
        <v>5</v>
      </c>
      <c r="I386" s="235"/>
      <c r="L386" s="232"/>
      <c r="M386" s="236"/>
      <c r="N386" s="237"/>
      <c r="O386" s="237"/>
      <c r="P386" s="237"/>
      <c r="Q386" s="237"/>
      <c r="R386" s="237"/>
      <c r="S386" s="237"/>
      <c r="T386" s="238"/>
      <c r="AT386" s="233" t="s">
        <v>236</v>
      </c>
      <c r="AU386" s="233" t="s">
        <v>89</v>
      </c>
      <c r="AV386" s="12" t="s">
        <v>84</v>
      </c>
      <c r="AW386" s="12" t="s">
        <v>40</v>
      </c>
      <c r="AX386" s="12" t="s">
        <v>77</v>
      </c>
      <c r="AY386" s="233" t="s">
        <v>146</v>
      </c>
    </row>
    <row r="387" s="13" customFormat="1">
      <c r="B387" s="239"/>
      <c r="D387" s="225" t="s">
        <v>236</v>
      </c>
      <c r="E387" s="240" t="s">
        <v>5</v>
      </c>
      <c r="F387" s="241" t="s">
        <v>582</v>
      </c>
      <c r="H387" s="242">
        <v>3.1000000000000001</v>
      </c>
      <c r="I387" s="243"/>
      <c r="L387" s="239"/>
      <c r="M387" s="244"/>
      <c r="N387" s="245"/>
      <c r="O387" s="245"/>
      <c r="P387" s="245"/>
      <c r="Q387" s="245"/>
      <c r="R387" s="245"/>
      <c r="S387" s="245"/>
      <c r="T387" s="246"/>
      <c r="AT387" s="240" t="s">
        <v>236</v>
      </c>
      <c r="AU387" s="240" t="s">
        <v>89</v>
      </c>
      <c r="AV387" s="13" t="s">
        <v>89</v>
      </c>
      <c r="AW387" s="13" t="s">
        <v>40</v>
      </c>
      <c r="AX387" s="13" t="s">
        <v>77</v>
      </c>
      <c r="AY387" s="240" t="s">
        <v>146</v>
      </c>
    </row>
    <row r="388" s="14" customFormat="1">
      <c r="B388" s="247"/>
      <c r="D388" s="225" t="s">
        <v>236</v>
      </c>
      <c r="E388" s="248" t="s">
        <v>5</v>
      </c>
      <c r="F388" s="249" t="s">
        <v>242</v>
      </c>
      <c r="H388" s="250">
        <v>3.1000000000000001</v>
      </c>
      <c r="I388" s="251"/>
      <c r="L388" s="247"/>
      <c r="M388" s="252"/>
      <c r="N388" s="253"/>
      <c r="O388" s="253"/>
      <c r="P388" s="253"/>
      <c r="Q388" s="253"/>
      <c r="R388" s="253"/>
      <c r="S388" s="253"/>
      <c r="T388" s="254"/>
      <c r="AT388" s="248" t="s">
        <v>236</v>
      </c>
      <c r="AU388" s="248" t="s">
        <v>89</v>
      </c>
      <c r="AV388" s="14" t="s">
        <v>145</v>
      </c>
      <c r="AW388" s="14" t="s">
        <v>40</v>
      </c>
      <c r="AX388" s="14" t="s">
        <v>84</v>
      </c>
      <c r="AY388" s="248" t="s">
        <v>146</v>
      </c>
    </row>
    <row r="389" s="1" customFormat="1" ht="16.5" customHeight="1">
      <c r="B389" s="212"/>
      <c r="C389" s="213" t="s">
        <v>583</v>
      </c>
      <c r="D389" s="213" t="s">
        <v>148</v>
      </c>
      <c r="E389" s="214" t="s">
        <v>584</v>
      </c>
      <c r="F389" s="215" t="s">
        <v>585</v>
      </c>
      <c r="G389" s="216" t="s">
        <v>232</v>
      </c>
      <c r="H389" s="217">
        <v>898.92600000000004</v>
      </c>
      <c r="I389" s="218"/>
      <c r="J389" s="219">
        <f>ROUND(I389*H389,2)</f>
        <v>0</v>
      </c>
      <c r="K389" s="215" t="s">
        <v>233</v>
      </c>
      <c r="L389" s="48"/>
      <c r="M389" s="220" t="s">
        <v>5</v>
      </c>
      <c r="N389" s="221" t="s">
        <v>49</v>
      </c>
      <c r="O389" s="49"/>
      <c r="P389" s="222">
        <f>O389*H389</f>
        <v>0</v>
      </c>
      <c r="Q389" s="222">
        <v>0</v>
      </c>
      <c r="R389" s="222">
        <f>Q389*H389</f>
        <v>0</v>
      </c>
      <c r="S389" s="222">
        <v>0.014999999999999999</v>
      </c>
      <c r="T389" s="223">
        <f>S389*H389</f>
        <v>13.483890000000001</v>
      </c>
      <c r="AR389" s="26" t="s">
        <v>329</v>
      </c>
      <c r="AT389" s="26" t="s">
        <v>148</v>
      </c>
      <c r="AU389" s="26" t="s">
        <v>89</v>
      </c>
      <c r="AY389" s="26" t="s">
        <v>146</v>
      </c>
      <c r="BE389" s="224">
        <f>IF(N389="základní",J389,0)</f>
        <v>0</v>
      </c>
      <c r="BF389" s="224">
        <f>IF(N389="snížená",J389,0)</f>
        <v>0</v>
      </c>
      <c r="BG389" s="224">
        <f>IF(N389="zákl. přenesená",J389,0)</f>
        <v>0</v>
      </c>
      <c r="BH389" s="224">
        <f>IF(N389="sníž. přenesená",J389,0)</f>
        <v>0</v>
      </c>
      <c r="BI389" s="224">
        <f>IF(N389="nulová",J389,0)</f>
        <v>0</v>
      </c>
      <c r="BJ389" s="26" t="s">
        <v>89</v>
      </c>
      <c r="BK389" s="224">
        <f>ROUND(I389*H389,2)</f>
        <v>0</v>
      </c>
      <c r="BL389" s="26" t="s">
        <v>329</v>
      </c>
      <c r="BM389" s="26" t="s">
        <v>586</v>
      </c>
    </row>
    <row r="390" s="1" customFormat="1">
      <c r="B390" s="48"/>
      <c r="D390" s="225" t="s">
        <v>153</v>
      </c>
      <c r="F390" s="226" t="s">
        <v>587</v>
      </c>
      <c r="I390" s="227"/>
      <c r="L390" s="48"/>
      <c r="M390" s="228"/>
      <c r="N390" s="49"/>
      <c r="O390" s="49"/>
      <c r="P390" s="49"/>
      <c r="Q390" s="49"/>
      <c r="R390" s="49"/>
      <c r="S390" s="49"/>
      <c r="T390" s="87"/>
      <c r="AT390" s="26" t="s">
        <v>153</v>
      </c>
      <c r="AU390" s="26" t="s">
        <v>89</v>
      </c>
    </row>
    <row r="391" s="12" customFormat="1">
      <c r="B391" s="232"/>
      <c r="D391" s="225" t="s">
        <v>236</v>
      </c>
      <c r="E391" s="233" t="s">
        <v>5</v>
      </c>
      <c r="F391" s="234" t="s">
        <v>262</v>
      </c>
      <c r="H391" s="233" t="s">
        <v>5</v>
      </c>
      <c r="I391" s="235"/>
      <c r="L391" s="232"/>
      <c r="M391" s="236"/>
      <c r="N391" s="237"/>
      <c r="O391" s="237"/>
      <c r="P391" s="237"/>
      <c r="Q391" s="237"/>
      <c r="R391" s="237"/>
      <c r="S391" s="237"/>
      <c r="T391" s="238"/>
      <c r="AT391" s="233" t="s">
        <v>236</v>
      </c>
      <c r="AU391" s="233" t="s">
        <v>89</v>
      </c>
      <c r="AV391" s="12" t="s">
        <v>84</v>
      </c>
      <c r="AW391" s="12" t="s">
        <v>40</v>
      </c>
      <c r="AX391" s="12" t="s">
        <v>77</v>
      </c>
      <c r="AY391" s="233" t="s">
        <v>146</v>
      </c>
    </row>
    <row r="392" s="12" customFormat="1">
      <c r="B392" s="232"/>
      <c r="D392" s="225" t="s">
        <v>236</v>
      </c>
      <c r="E392" s="233" t="s">
        <v>5</v>
      </c>
      <c r="F392" s="234" t="s">
        <v>588</v>
      </c>
      <c r="H392" s="233" t="s">
        <v>5</v>
      </c>
      <c r="I392" s="235"/>
      <c r="L392" s="232"/>
      <c r="M392" s="236"/>
      <c r="N392" s="237"/>
      <c r="O392" s="237"/>
      <c r="P392" s="237"/>
      <c r="Q392" s="237"/>
      <c r="R392" s="237"/>
      <c r="S392" s="237"/>
      <c r="T392" s="238"/>
      <c r="AT392" s="233" t="s">
        <v>236</v>
      </c>
      <c r="AU392" s="233" t="s">
        <v>89</v>
      </c>
      <c r="AV392" s="12" t="s">
        <v>84</v>
      </c>
      <c r="AW392" s="12" t="s">
        <v>40</v>
      </c>
      <c r="AX392" s="12" t="s">
        <v>77</v>
      </c>
      <c r="AY392" s="233" t="s">
        <v>146</v>
      </c>
    </row>
    <row r="393" s="12" customFormat="1">
      <c r="B393" s="232"/>
      <c r="D393" s="225" t="s">
        <v>236</v>
      </c>
      <c r="E393" s="233" t="s">
        <v>5</v>
      </c>
      <c r="F393" s="234" t="s">
        <v>589</v>
      </c>
      <c r="H393" s="233" t="s">
        <v>5</v>
      </c>
      <c r="I393" s="235"/>
      <c r="L393" s="232"/>
      <c r="M393" s="236"/>
      <c r="N393" s="237"/>
      <c r="O393" s="237"/>
      <c r="P393" s="237"/>
      <c r="Q393" s="237"/>
      <c r="R393" s="237"/>
      <c r="S393" s="237"/>
      <c r="T393" s="238"/>
      <c r="AT393" s="233" t="s">
        <v>236</v>
      </c>
      <c r="AU393" s="233" t="s">
        <v>89</v>
      </c>
      <c r="AV393" s="12" t="s">
        <v>84</v>
      </c>
      <c r="AW393" s="12" t="s">
        <v>40</v>
      </c>
      <c r="AX393" s="12" t="s">
        <v>77</v>
      </c>
      <c r="AY393" s="233" t="s">
        <v>146</v>
      </c>
    </row>
    <row r="394" s="13" customFormat="1">
      <c r="B394" s="239"/>
      <c r="D394" s="225" t="s">
        <v>236</v>
      </c>
      <c r="E394" s="240" t="s">
        <v>5</v>
      </c>
      <c r="F394" s="241" t="s">
        <v>590</v>
      </c>
      <c r="H394" s="242">
        <v>54.600000000000001</v>
      </c>
      <c r="I394" s="243"/>
      <c r="L394" s="239"/>
      <c r="M394" s="244"/>
      <c r="N394" s="245"/>
      <c r="O394" s="245"/>
      <c r="P394" s="245"/>
      <c r="Q394" s="245"/>
      <c r="R394" s="245"/>
      <c r="S394" s="245"/>
      <c r="T394" s="246"/>
      <c r="AT394" s="240" t="s">
        <v>236</v>
      </c>
      <c r="AU394" s="240" t="s">
        <v>89</v>
      </c>
      <c r="AV394" s="13" t="s">
        <v>89</v>
      </c>
      <c r="AW394" s="13" t="s">
        <v>40</v>
      </c>
      <c r="AX394" s="13" t="s">
        <v>77</v>
      </c>
      <c r="AY394" s="240" t="s">
        <v>146</v>
      </c>
    </row>
    <row r="395" s="13" customFormat="1">
      <c r="B395" s="239"/>
      <c r="D395" s="225" t="s">
        <v>236</v>
      </c>
      <c r="E395" s="240" t="s">
        <v>5</v>
      </c>
      <c r="F395" s="241" t="s">
        <v>591</v>
      </c>
      <c r="H395" s="242">
        <v>38.219999999999999</v>
      </c>
      <c r="I395" s="243"/>
      <c r="L395" s="239"/>
      <c r="M395" s="244"/>
      <c r="N395" s="245"/>
      <c r="O395" s="245"/>
      <c r="P395" s="245"/>
      <c r="Q395" s="245"/>
      <c r="R395" s="245"/>
      <c r="S395" s="245"/>
      <c r="T395" s="246"/>
      <c r="AT395" s="240" t="s">
        <v>236</v>
      </c>
      <c r="AU395" s="240" t="s">
        <v>89</v>
      </c>
      <c r="AV395" s="13" t="s">
        <v>89</v>
      </c>
      <c r="AW395" s="13" t="s">
        <v>40</v>
      </c>
      <c r="AX395" s="13" t="s">
        <v>77</v>
      </c>
      <c r="AY395" s="240" t="s">
        <v>146</v>
      </c>
    </row>
    <row r="396" s="12" customFormat="1">
      <c r="B396" s="232"/>
      <c r="D396" s="225" t="s">
        <v>236</v>
      </c>
      <c r="E396" s="233" t="s">
        <v>5</v>
      </c>
      <c r="F396" s="234" t="s">
        <v>267</v>
      </c>
      <c r="H396" s="233" t="s">
        <v>5</v>
      </c>
      <c r="I396" s="235"/>
      <c r="L396" s="232"/>
      <c r="M396" s="236"/>
      <c r="N396" s="237"/>
      <c r="O396" s="237"/>
      <c r="P396" s="237"/>
      <c r="Q396" s="237"/>
      <c r="R396" s="237"/>
      <c r="S396" s="237"/>
      <c r="T396" s="238"/>
      <c r="AT396" s="233" t="s">
        <v>236</v>
      </c>
      <c r="AU396" s="233" t="s">
        <v>89</v>
      </c>
      <c r="AV396" s="12" t="s">
        <v>84</v>
      </c>
      <c r="AW396" s="12" t="s">
        <v>40</v>
      </c>
      <c r="AX396" s="12" t="s">
        <v>77</v>
      </c>
      <c r="AY396" s="233" t="s">
        <v>146</v>
      </c>
    </row>
    <row r="397" s="13" customFormat="1">
      <c r="B397" s="239"/>
      <c r="D397" s="225" t="s">
        <v>236</v>
      </c>
      <c r="E397" s="240" t="s">
        <v>5</v>
      </c>
      <c r="F397" s="241" t="s">
        <v>592</v>
      </c>
      <c r="H397" s="242">
        <v>254.96299999999999</v>
      </c>
      <c r="I397" s="243"/>
      <c r="L397" s="239"/>
      <c r="M397" s="244"/>
      <c r="N397" s="245"/>
      <c r="O397" s="245"/>
      <c r="P397" s="245"/>
      <c r="Q397" s="245"/>
      <c r="R397" s="245"/>
      <c r="S397" s="245"/>
      <c r="T397" s="246"/>
      <c r="AT397" s="240" t="s">
        <v>236</v>
      </c>
      <c r="AU397" s="240" t="s">
        <v>89</v>
      </c>
      <c r="AV397" s="13" t="s">
        <v>89</v>
      </c>
      <c r="AW397" s="13" t="s">
        <v>40</v>
      </c>
      <c r="AX397" s="13" t="s">
        <v>77</v>
      </c>
      <c r="AY397" s="240" t="s">
        <v>146</v>
      </c>
    </row>
    <row r="398" s="12" customFormat="1">
      <c r="B398" s="232"/>
      <c r="D398" s="225" t="s">
        <v>236</v>
      </c>
      <c r="E398" s="233" t="s">
        <v>5</v>
      </c>
      <c r="F398" s="234" t="s">
        <v>593</v>
      </c>
      <c r="H398" s="233" t="s">
        <v>5</v>
      </c>
      <c r="I398" s="235"/>
      <c r="L398" s="232"/>
      <c r="M398" s="236"/>
      <c r="N398" s="237"/>
      <c r="O398" s="237"/>
      <c r="P398" s="237"/>
      <c r="Q398" s="237"/>
      <c r="R398" s="237"/>
      <c r="S398" s="237"/>
      <c r="T398" s="238"/>
      <c r="AT398" s="233" t="s">
        <v>236</v>
      </c>
      <c r="AU398" s="233" t="s">
        <v>89</v>
      </c>
      <c r="AV398" s="12" t="s">
        <v>84</v>
      </c>
      <c r="AW398" s="12" t="s">
        <v>40</v>
      </c>
      <c r="AX398" s="12" t="s">
        <v>77</v>
      </c>
      <c r="AY398" s="233" t="s">
        <v>146</v>
      </c>
    </row>
    <row r="399" s="13" customFormat="1">
      <c r="B399" s="239"/>
      <c r="D399" s="225" t="s">
        <v>236</v>
      </c>
      <c r="E399" s="240" t="s">
        <v>5</v>
      </c>
      <c r="F399" s="241" t="s">
        <v>594</v>
      </c>
      <c r="H399" s="242">
        <v>538.125</v>
      </c>
      <c r="I399" s="243"/>
      <c r="L399" s="239"/>
      <c r="M399" s="244"/>
      <c r="N399" s="245"/>
      <c r="O399" s="245"/>
      <c r="P399" s="245"/>
      <c r="Q399" s="245"/>
      <c r="R399" s="245"/>
      <c r="S399" s="245"/>
      <c r="T399" s="246"/>
      <c r="AT399" s="240" t="s">
        <v>236</v>
      </c>
      <c r="AU399" s="240" t="s">
        <v>89</v>
      </c>
      <c r="AV399" s="13" t="s">
        <v>89</v>
      </c>
      <c r="AW399" s="13" t="s">
        <v>40</v>
      </c>
      <c r="AX399" s="13" t="s">
        <v>77</v>
      </c>
      <c r="AY399" s="240" t="s">
        <v>146</v>
      </c>
    </row>
    <row r="400" s="13" customFormat="1">
      <c r="B400" s="239"/>
      <c r="D400" s="225" t="s">
        <v>236</v>
      </c>
      <c r="E400" s="240" t="s">
        <v>5</v>
      </c>
      <c r="F400" s="241" t="s">
        <v>595</v>
      </c>
      <c r="H400" s="242">
        <v>4</v>
      </c>
      <c r="I400" s="243"/>
      <c r="L400" s="239"/>
      <c r="M400" s="244"/>
      <c r="N400" s="245"/>
      <c r="O400" s="245"/>
      <c r="P400" s="245"/>
      <c r="Q400" s="245"/>
      <c r="R400" s="245"/>
      <c r="S400" s="245"/>
      <c r="T400" s="246"/>
      <c r="AT400" s="240" t="s">
        <v>236</v>
      </c>
      <c r="AU400" s="240" t="s">
        <v>89</v>
      </c>
      <c r="AV400" s="13" t="s">
        <v>89</v>
      </c>
      <c r="AW400" s="13" t="s">
        <v>40</v>
      </c>
      <c r="AX400" s="13" t="s">
        <v>77</v>
      </c>
      <c r="AY400" s="240" t="s">
        <v>146</v>
      </c>
    </row>
    <row r="401" s="13" customFormat="1">
      <c r="B401" s="239"/>
      <c r="D401" s="225" t="s">
        <v>236</v>
      </c>
      <c r="E401" s="240" t="s">
        <v>5</v>
      </c>
      <c r="F401" s="241" t="s">
        <v>596</v>
      </c>
      <c r="H401" s="242">
        <v>-16.5</v>
      </c>
      <c r="I401" s="243"/>
      <c r="L401" s="239"/>
      <c r="M401" s="244"/>
      <c r="N401" s="245"/>
      <c r="O401" s="245"/>
      <c r="P401" s="245"/>
      <c r="Q401" s="245"/>
      <c r="R401" s="245"/>
      <c r="S401" s="245"/>
      <c r="T401" s="246"/>
      <c r="AT401" s="240" t="s">
        <v>236</v>
      </c>
      <c r="AU401" s="240" t="s">
        <v>89</v>
      </c>
      <c r="AV401" s="13" t="s">
        <v>89</v>
      </c>
      <c r="AW401" s="13" t="s">
        <v>40</v>
      </c>
      <c r="AX401" s="13" t="s">
        <v>77</v>
      </c>
      <c r="AY401" s="240" t="s">
        <v>146</v>
      </c>
    </row>
    <row r="402" s="13" customFormat="1">
      <c r="B402" s="239"/>
      <c r="D402" s="225" t="s">
        <v>236</v>
      </c>
      <c r="E402" s="240" t="s">
        <v>5</v>
      </c>
      <c r="F402" s="241" t="s">
        <v>597</v>
      </c>
      <c r="H402" s="242">
        <v>-37.5</v>
      </c>
      <c r="I402" s="243"/>
      <c r="L402" s="239"/>
      <c r="M402" s="244"/>
      <c r="N402" s="245"/>
      <c r="O402" s="245"/>
      <c r="P402" s="245"/>
      <c r="Q402" s="245"/>
      <c r="R402" s="245"/>
      <c r="S402" s="245"/>
      <c r="T402" s="246"/>
      <c r="AT402" s="240" t="s">
        <v>236</v>
      </c>
      <c r="AU402" s="240" t="s">
        <v>89</v>
      </c>
      <c r="AV402" s="13" t="s">
        <v>89</v>
      </c>
      <c r="AW402" s="13" t="s">
        <v>40</v>
      </c>
      <c r="AX402" s="13" t="s">
        <v>77</v>
      </c>
      <c r="AY402" s="240" t="s">
        <v>146</v>
      </c>
    </row>
    <row r="403" s="13" customFormat="1">
      <c r="B403" s="239"/>
      <c r="D403" s="225" t="s">
        <v>236</v>
      </c>
      <c r="E403" s="240" t="s">
        <v>5</v>
      </c>
      <c r="F403" s="241" t="s">
        <v>5</v>
      </c>
      <c r="H403" s="242">
        <v>0</v>
      </c>
      <c r="I403" s="243"/>
      <c r="L403" s="239"/>
      <c r="M403" s="244"/>
      <c r="N403" s="245"/>
      <c r="O403" s="245"/>
      <c r="P403" s="245"/>
      <c r="Q403" s="245"/>
      <c r="R403" s="245"/>
      <c r="S403" s="245"/>
      <c r="T403" s="246"/>
      <c r="AT403" s="240" t="s">
        <v>236</v>
      </c>
      <c r="AU403" s="240" t="s">
        <v>89</v>
      </c>
      <c r="AV403" s="13" t="s">
        <v>89</v>
      </c>
      <c r="AW403" s="13" t="s">
        <v>40</v>
      </c>
      <c r="AX403" s="13" t="s">
        <v>77</v>
      </c>
      <c r="AY403" s="240" t="s">
        <v>146</v>
      </c>
    </row>
    <row r="404" s="12" customFormat="1">
      <c r="B404" s="232"/>
      <c r="D404" s="225" t="s">
        <v>236</v>
      </c>
      <c r="E404" s="233" t="s">
        <v>5</v>
      </c>
      <c r="F404" s="234" t="s">
        <v>598</v>
      </c>
      <c r="H404" s="233" t="s">
        <v>5</v>
      </c>
      <c r="I404" s="235"/>
      <c r="L404" s="232"/>
      <c r="M404" s="236"/>
      <c r="N404" s="237"/>
      <c r="O404" s="237"/>
      <c r="P404" s="237"/>
      <c r="Q404" s="237"/>
      <c r="R404" s="237"/>
      <c r="S404" s="237"/>
      <c r="T404" s="238"/>
      <c r="AT404" s="233" t="s">
        <v>236</v>
      </c>
      <c r="AU404" s="233" t="s">
        <v>89</v>
      </c>
      <c r="AV404" s="12" t="s">
        <v>84</v>
      </c>
      <c r="AW404" s="12" t="s">
        <v>40</v>
      </c>
      <c r="AX404" s="12" t="s">
        <v>77</v>
      </c>
      <c r="AY404" s="233" t="s">
        <v>146</v>
      </c>
    </row>
    <row r="405" s="12" customFormat="1">
      <c r="B405" s="232"/>
      <c r="D405" s="225" t="s">
        <v>236</v>
      </c>
      <c r="E405" s="233" t="s">
        <v>5</v>
      </c>
      <c r="F405" s="234" t="s">
        <v>599</v>
      </c>
      <c r="H405" s="233" t="s">
        <v>5</v>
      </c>
      <c r="I405" s="235"/>
      <c r="L405" s="232"/>
      <c r="M405" s="236"/>
      <c r="N405" s="237"/>
      <c r="O405" s="237"/>
      <c r="P405" s="237"/>
      <c r="Q405" s="237"/>
      <c r="R405" s="237"/>
      <c r="S405" s="237"/>
      <c r="T405" s="238"/>
      <c r="AT405" s="233" t="s">
        <v>236</v>
      </c>
      <c r="AU405" s="233" t="s">
        <v>89</v>
      </c>
      <c r="AV405" s="12" t="s">
        <v>84</v>
      </c>
      <c r="AW405" s="12" t="s">
        <v>40</v>
      </c>
      <c r="AX405" s="12" t="s">
        <v>77</v>
      </c>
      <c r="AY405" s="233" t="s">
        <v>146</v>
      </c>
    </row>
    <row r="406" s="13" customFormat="1">
      <c r="B406" s="239"/>
      <c r="D406" s="225" t="s">
        <v>236</v>
      </c>
      <c r="E406" s="240" t="s">
        <v>5</v>
      </c>
      <c r="F406" s="241" t="s">
        <v>600</v>
      </c>
      <c r="H406" s="242">
        <v>63.018000000000001</v>
      </c>
      <c r="I406" s="243"/>
      <c r="L406" s="239"/>
      <c r="M406" s="244"/>
      <c r="N406" s="245"/>
      <c r="O406" s="245"/>
      <c r="P406" s="245"/>
      <c r="Q406" s="245"/>
      <c r="R406" s="245"/>
      <c r="S406" s="245"/>
      <c r="T406" s="246"/>
      <c r="AT406" s="240" t="s">
        <v>236</v>
      </c>
      <c r="AU406" s="240" t="s">
        <v>89</v>
      </c>
      <c r="AV406" s="13" t="s">
        <v>89</v>
      </c>
      <c r="AW406" s="13" t="s">
        <v>40</v>
      </c>
      <c r="AX406" s="13" t="s">
        <v>77</v>
      </c>
      <c r="AY406" s="240" t="s">
        <v>146</v>
      </c>
    </row>
    <row r="407" s="14" customFormat="1">
      <c r="B407" s="247"/>
      <c r="D407" s="225" t="s">
        <v>236</v>
      </c>
      <c r="E407" s="248" t="s">
        <v>5</v>
      </c>
      <c r="F407" s="249" t="s">
        <v>242</v>
      </c>
      <c r="H407" s="250">
        <v>898.92600000000004</v>
      </c>
      <c r="I407" s="251"/>
      <c r="L407" s="247"/>
      <c r="M407" s="252"/>
      <c r="N407" s="253"/>
      <c r="O407" s="253"/>
      <c r="P407" s="253"/>
      <c r="Q407" s="253"/>
      <c r="R407" s="253"/>
      <c r="S407" s="253"/>
      <c r="T407" s="254"/>
      <c r="AT407" s="248" t="s">
        <v>236</v>
      </c>
      <c r="AU407" s="248" t="s">
        <v>89</v>
      </c>
      <c r="AV407" s="14" t="s">
        <v>145</v>
      </c>
      <c r="AW407" s="14" t="s">
        <v>40</v>
      </c>
      <c r="AX407" s="14" t="s">
        <v>84</v>
      </c>
      <c r="AY407" s="248" t="s">
        <v>146</v>
      </c>
    </row>
    <row r="408" s="11" customFormat="1" ht="29.88" customHeight="1">
      <c r="B408" s="199"/>
      <c r="D408" s="200" t="s">
        <v>76</v>
      </c>
      <c r="E408" s="210" t="s">
        <v>601</v>
      </c>
      <c r="F408" s="210" t="s">
        <v>602</v>
      </c>
      <c r="I408" s="202"/>
      <c r="J408" s="211">
        <f>BK408</f>
        <v>0</v>
      </c>
      <c r="L408" s="199"/>
      <c r="M408" s="204"/>
      <c r="N408" s="205"/>
      <c r="O408" s="205"/>
      <c r="P408" s="206">
        <f>SUM(P409:P414)</f>
        <v>0</v>
      </c>
      <c r="Q408" s="205"/>
      <c r="R408" s="206">
        <f>SUM(R409:R414)</f>
        <v>0</v>
      </c>
      <c r="S408" s="205"/>
      <c r="T408" s="207">
        <f>SUM(T409:T414)</f>
        <v>0.77814125999999995</v>
      </c>
      <c r="AR408" s="200" t="s">
        <v>89</v>
      </c>
      <c r="AT408" s="208" t="s">
        <v>76</v>
      </c>
      <c r="AU408" s="208" t="s">
        <v>84</v>
      </c>
      <c r="AY408" s="200" t="s">
        <v>146</v>
      </c>
      <c r="BK408" s="209">
        <f>SUM(BK409:BK414)</f>
        <v>0</v>
      </c>
    </row>
    <row r="409" s="1" customFormat="1" ht="25.5" customHeight="1">
      <c r="B409" s="212"/>
      <c r="C409" s="213" t="s">
        <v>603</v>
      </c>
      <c r="D409" s="213" t="s">
        <v>148</v>
      </c>
      <c r="E409" s="214" t="s">
        <v>604</v>
      </c>
      <c r="F409" s="215" t="s">
        <v>605</v>
      </c>
      <c r="G409" s="216" t="s">
        <v>232</v>
      </c>
      <c r="H409" s="217">
        <v>45.161999999999999</v>
      </c>
      <c r="I409" s="218"/>
      <c r="J409" s="219">
        <f>ROUND(I409*H409,2)</f>
        <v>0</v>
      </c>
      <c r="K409" s="215" t="s">
        <v>233</v>
      </c>
      <c r="L409" s="48"/>
      <c r="M409" s="220" t="s">
        <v>5</v>
      </c>
      <c r="N409" s="221" t="s">
        <v>49</v>
      </c>
      <c r="O409" s="49"/>
      <c r="P409" s="222">
        <f>O409*H409</f>
        <v>0</v>
      </c>
      <c r="Q409" s="222">
        <v>0</v>
      </c>
      <c r="R409" s="222">
        <f>Q409*H409</f>
        <v>0</v>
      </c>
      <c r="S409" s="222">
        <v>0.017229999999999999</v>
      </c>
      <c r="T409" s="223">
        <f>S409*H409</f>
        <v>0.77814125999999995</v>
      </c>
      <c r="AR409" s="26" t="s">
        <v>329</v>
      </c>
      <c r="AT409" s="26" t="s">
        <v>148</v>
      </c>
      <c r="AU409" s="26" t="s">
        <v>89</v>
      </c>
      <c r="AY409" s="26" t="s">
        <v>146</v>
      </c>
      <c r="BE409" s="224">
        <f>IF(N409="základní",J409,0)</f>
        <v>0</v>
      </c>
      <c r="BF409" s="224">
        <f>IF(N409="snížená",J409,0)</f>
        <v>0</v>
      </c>
      <c r="BG409" s="224">
        <f>IF(N409="zákl. přenesená",J409,0)</f>
        <v>0</v>
      </c>
      <c r="BH409" s="224">
        <f>IF(N409="sníž. přenesená",J409,0)</f>
        <v>0</v>
      </c>
      <c r="BI409" s="224">
        <f>IF(N409="nulová",J409,0)</f>
        <v>0</v>
      </c>
      <c r="BJ409" s="26" t="s">
        <v>89</v>
      </c>
      <c r="BK409" s="224">
        <f>ROUND(I409*H409,2)</f>
        <v>0</v>
      </c>
      <c r="BL409" s="26" t="s">
        <v>329</v>
      </c>
      <c r="BM409" s="26" t="s">
        <v>606</v>
      </c>
    </row>
    <row r="410" s="1" customFormat="1">
      <c r="B410" s="48"/>
      <c r="D410" s="225" t="s">
        <v>153</v>
      </c>
      <c r="F410" s="226" t="s">
        <v>607</v>
      </c>
      <c r="I410" s="227"/>
      <c r="L410" s="48"/>
      <c r="M410" s="228"/>
      <c r="N410" s="49"/>
      <c r="O410" s="49"/>
      <c r="P410" s="49"/>
      <c r="Q410" s="49"/>
      <c r="R410" s="49"/>
      <c r="S410" s="49"/>
      <c r="T410" s="87"/>
      <c r="AT410" s="26" t="s">
        <v>153</v>
      </c>
      <c r="AU410" s="26" t="s">
        <v>89</v>
      </c>
    </row>
    <row r="411" s="12" customFormat="1">
      <c r="B411" s="232"/>
      <c r="D411" s="225" t="s">
        <v>236</v>
      </c>
      <c r="E411" s="233" t="s">
        <v>5</v>
      </c>
      <c r="F411" s="234" t="s">
        <v>248</v>
      </c>
      <c r="H411" s="233" t="s">
        <v>5</v>
      </c>
      <c r="I411" s="235"/>
      <c r="L411" s="232"/>
      <c r="M411" s="236"/>
      <c r="N411" s="237"/>
      <c r="O411" s="237"/>
      <c r="P411" s="237"/>
      <c r="Q411" s="237"/>
      <c r="R411" s="237"/>
      <c r="S411" s="237"/>
      <c r="T411" s="238"/>
      <c r="AT411" s="233" t="s">
        <v>236</v>
      </c>
      <c r="AU411" s="233" t="s">
        <v>89</v>
      </c>
      <c r="AV411" s="12" t="s">
        <v>84</v>
      </c>
      <c r="AW411" s="12" t="s">
        <v>40</v>
      </c>
      <c r="AX411" s="12" t="s">
        <v>77</v>
      </c>
      <c r="AY411" s="233" t="s">
        <v>146</v>
      </c>
    </row>
    <row r="412" s="12" customFormat="1">
      <c r="B412" s="232"/>
      <c r="D412" s="225" t="s">
        <v>236</v>
      </c>
      <c r="E412" s="233" t="s">
        <v>5</v>
      </c>
      <c r="F412" s="234" t="s">
        <v>419</v>
      </c>
      <c r="H412" s="233" t="s">
        <v>5</v>
      </c>
      <c r="I412" s="235"/>
      <c r="L412" s="232"/>
      <c r="M412" s="236"/>
      <c r="N412" s="237"/>
      <c r="O412" s="237"/>
      <c r="P412" s="237"/>
      <c r="Q412" s="237"/>
      <c r="R412" s="237"/>
      <c r="S412" s="237"/>
      <c r="T412" s="238"/>
      <c r="AT412" s="233" t="s">
        <v>236</v>
      </c>
      <c r="AU412" s="233" t="s">
        <v>89</v>
      </c>
      <c r="AV412" s="12" t="s">
        <v>84</v>
      </c>
      <c r="AW412" s="12" t="s">
        <v>40</v>
      </c>
      <c r="AX412" s="12" t="s">
        <v>77</v>
      </c>
      <c r="AY412" s="233" t="s">
        <v>146</v>
      </c>
    </row>
    <row r="413" s="13" customFormat="1">
      <c r="B413" s="239"/>
      <c r="D413" s="225" t="s">
        <v>236</v>
      </c>
      <c r="E413" s="240" t="s">
        <v>5</v>
      </c>
      <c r="F413" s="241" t="s">
        <v>608</v>
      </c>
      <c r="H413" s="242">
        <v>45.161999999999999</v>
      </c>
      <c r="I413" s="243"/>
      <c r="L413" s="239"/>
      <c r="M413" s="244"/>
      <c r="N413" s="245"/>
      <c r="O413" s="245"/>
      <c r="P413" s="245"/>
      <c r="Q413" s="245"/>
      <c r="R413" s="245"/>
      <c r="S413" s="245"/>
      <c r="T413" s="246"/>
      <c r="AT413" s="240" t="s">
        <v>236</v>
      </c>
      <c r="AU413" s="240" t="s">
        <v>89</v>
      </c>
      <c r="AV413" s="13" t="s">
        <v>89</v>
      </c>
      <c r="AW413" s="13" t="s">
        <v>40</v>
      </c>
      <c r="AX413" s="13" t="s">
        <v>77</v>
      </c>
      <c r="AY413" s="240" t="s">
        <v>146</v>
      </c>
    </row>
    <row r="414" s="14" customFormat="1">
      <c r="B414" s="247"/>
      <c r="D414" s="225" t="s">
        <v>236</v>
      </c>
      <c r="E414" s="248" t="s">
        <v>5</v>
      </c>
      <c r="F414" s="249" t="s">
        <v>242</v>
      </c>
      <c r="H414" s="250">
        <v>45.161999999999999</v>
      </c>
      <c r="I414" s="251"/>
      <c r="L414" s="247"/>
      <c r="M414" s="252"/>
      <c r="N414" s="253"/>
      <c r="O414" s="253"/>
      <c r="P414" s="253"/>
      <c r="Q414" s="253"/>
      <c r="R414" s="253"/>
      <c r="S414" s="253"/>
      <c r="T414" s="254"/>
      <c r="AT414" s="248" t="s">
        <v>236</v>
      </c>
      <c r="AU414" s="248" t="s">
        <v>89</v>
      </c>
      <c r="AV414" s="14" t="s">
        <v>145</v>
      </c>
      <c r="AW414" s="14" t="s">
        <v>40</v>
      </c>
      <c r="AX414" s="14" t="s">
        <v>84</v>
      </c>
      <c r="AY414" s="248" t="s">
        <v>146</v>
      </c>
    </row>
    <row r="415" s="11" customFormat="1" ht="29.88" customHeight="1">
      <c r="B415" s="199"/>
      <c r="D415" s="200" t="s">
        <v>76</v>
      </c>
      <c r="E415" s="210" t="s">
        <v>609</v>
      </c>
      <c r="F415" s="210" t="s">
        <v>610</v>
      </c>
      <c r="I415" s="202"/>
      <c r="J415" s="211">
        <f>BK415</f>
        <v>0</v>
      </c>
      <c r="L415" s="199"/>
      <c r="M415" s="204"/>
      <c r="N415" s="205"/>
      <c r="O415" s="205"/>
      <c r="P415" s="206">
        <f>SUM(P416:P511)</f>
        <v>0</v>
      </c>
      <c r="Q415" s="205"/>
      <c r="R415" s="206">
        <f>SUM(R416:R511)</f>
        <v>0</v>
      </c>
      <c r="S415" s="205"/>
      <c r="T415" s="207">
        <f>SUM(T416:T511)</f>
        <v>6.6790445200000006</v>
      </c>
      <c r="AR415" s="200" t="s">
        <v>89</v>
      </c>
      <c r="AT415" s="208" t="s">
        <v>76</v>
      </c>
      <c r="AU415" s="208" t="s">
        <v>84</v>
      </c>
      <c r="AY415" s="200" t="s">
        <v>146</v>
      </c>
      <c r="BK415" s="209">
        <f>SUM(BK416:BK511)</f>
        <v>0</v>
      </c>
    </row>
    <row r="416" s="1" customFormat="1" ht="16.5" customHeight="1">
      <c r="B416" s="212"/>
      <c r="C416" s="213" t="s">
        <v>411</v>
      </c>
      <c r="D416" s="213" t="s">
        <v>148</v>
      </c>
      <c r="E416" s="214" t="s">
        <v>611</v>
      </c>
      <c r="F416" s="215" t="s">
        <v>612</v>
      </c>
      <c r="G416" s="216" t="s">
        <v>232</v>
      </c>
      <c r="H416" s="217">
        <v>862.50800000000004</v>
      </c>
      <c r="I416" s="218"/>
      <c r="J416" s="219">
        <f>ROUND(I416*H416,2)</f>
        <v>0</v>
      </c>
      <c r="K416" s="215" t="s">
        <v>233</v>
      </c>
      <c r="L416" s="48"/>
      <c r="M416" s="220" t="s">
        <v>5</v>
      </c>
      <c r="N416" s="221" t="s">
        <v>49</v>
      </c>
      <c r="O416" s="49"/>
      <c r="P416" s="222">
        <f>O416*H416</f>
        <v>0</v>
      </c>
      <c r="Q416" s="222">
        <v>0</v>
      </c>
      <c r="R416" s="222">
        <f>Q416*H416</f>
        <v>0</v>
      </c>
      <c r="S416" s="222">
        <v>0.00594</v>
      </c>
      <c r="T416" s="223">
        <f>S416*H416</f>
        <v>5.1232975200000004</v>
      </c>
      <c r="AR416" s="26" t="s">
        <v>329</v>
      </c>
      <c r="AT416" s="26" t="s">
        <v>148</v>
      </c>
      <c r="AU416" s="26" t="s">
        <v>89</v>
      </c>
      <c r="AY416" s="26" t="s">
        <v>146</v>
      </c>
      <c r="BE416" s="224">
        <f>IF(N416="základní",J416,0)</f>
        <v>0</v>
      </c>
      <c r="BF416" s="224">
        <f>IF(N416="snížená",J416,0)</f>
        <v>0</v>
      </c>
      <c r="BG416" s="224">
        <f>IF(N416="zákl. přenesená",J416,0)</f>
        <v>0</v>
      </c>
      <c r="BH416" s="224">
        <f>IF(N416="sníž. přenesená",J416,0)</f>
        <v>0</v>
      </c>
      <c r="BI416" s="224">
        <f>IF(N416="nulová",J416,0)</f>
        <v>0</v>
      </c>
      <c r="BJ416" s="26" t="s">
        <v>89</v>
      </c>
      <c r="BK416" s="224">
        <f>ROUND(I416*H416,2)</f>
        <v>0</v>
      </c>
      <c r="BL416" s="26" t="s">
        <v>329</v>
      </c>
      <c r="BM416" s="26" t="s">
        <v>613</v>
      </c>
    </row>
    <row r="417" s="1" customFormat="1">
      <c r="B417" s="48"/>
      <c r="D417" s="225" t="s">
        <v>153</v>
      </c>
      <c r="F417" s="226" t="s">
        <v>614</v>
      </c>
      <c r="I417" s="227"/>
      <c r="L417" s="48"/>
      <c r="M417" s="228"/>
      <c r="N417" s="49"/>
      <c r="O417" s="49"/>
      <c r="P417" s="49"/>
      <c r="Q417" s="49"/>
      <c r="R417" s="49"/>
      <c r="S417" s="49"/>
      <c r="T417" s="87"/>
      <c r="AT417" s="26" t="s">
        <v>153</v>
      </c>
      <c r="AU417" s="26" t="s">
        <v>89</v>
      </c>
    </row>
    <row r="418" s="12" customFormat="1">
      <c r="B418" s="232"/>
      <c r="D418" s="225" t="s">
        <v>236</v>
      </c>
      <c r="E418" s="233" t="s">
        <v>5</v>
      </c>
      <c r="F418" s="234" t="s">
        <v>262</v>
      </c>
      <c r="H418" s="233" t="s">
        <v>5</v>
      </c>
      <c r="I418" s="235"/>
      <c r="L418" s="232"/>
      <c r="M418" s="236"/>
      <c r="N418" s="237"/>
      <c r="O418" s="237"/>
      <c r="P418" s="237"/>
      <c r="Q418" s="237"/>
      <c r="R418" s="237"/>
      <c r="S418" s="237"/>
      <c r="T418" s="238"/>
      <c r="AT418" s="233" t="s">
        <v>236</v>
      </c>
      <c r="AU418" s="233" t="s">
        <v>89</v>
      </c>
      <c r="AV418" s="12" t="s">
        <v>84</v>
      </c>
      <c r="AW418" s="12" t="s">
        <v>40</v>
      </c>
      <c r="AX418" s="12" t="s">
        <v>77</v>
      </c>
      <c r="AY418" s="233" t="s">
        <v>146</v>
      </c>
    </row>
    <row r="419" s="12" customFormat="1">
      <c r="B419" s="232"/>
      <c r="D419" s="225" t="s">
        <v>236</v>
      </c>
      <c r="E419" s="233" t="s">
        <v>5</v>
      </c>
      <c r="F419" s="234" t="s">
        <v>615</v>
      </c>
      <c r="H419" s="233" t="s">
        <v>5</v>
      </c>
      <c r="I419" s="235"/>
      <c r="L419" s="232"/>
      <c r="M419" s="236"/>
      <c r="N419" s="237"/>
      <c r="O419" s="237"/>
      <c r="P419" s="237"/>
      <c r="Q419" s="237"/>
      <c r="R419" s="237"/>
      <c r="S419" s="237"/>
      <c r="T419" s="238"/>
      <c r="AT419" s="233" t="s">
        <v>236</v>
      </c>
      <c r="AU419" s="233" t="s">
        <v>89</v>
      </c>
      <c r="AV419" s="12" t="s">
        <v>84</v>
      </c>
      <c r="AW419" s="12" t="s">
        <v>40</v>
      </c>
      <c r="AX419" s="12" t="s">
        <v>77</v>
      </c>
      <c r="AY419" s="233" t="s">
        <v>146</v>
      </c>
    </row>
    <row r="420" s="13" customFormat="1">
      <c r="B420" s="239"/>
      <c r="D420" s="225" t="s">
        <v>236</v>
      </c>
      <c r="E420" s="240" t="s">
        <v>5</v>
      </c>
      <c r="F420" s="241" t="s">
        <v>616</v>
      </c>
      <c r="H420" s="242">
        <v>9.5999999999999996</v>
      </c>
      <c r="I420" s="243"/>
      <c r="L420" s="239"/>
      <c r="M420" s="244"/>
      <c r="N420" s="245"/>
      <c r="O420" s="245"/>
      <c r="P420" s="245"/>
      <c r="Q420" s="245"/>
      <c r="R420" s="245"/>
      <c r="S420" s="245"/>
      <c r="T420" s="246"/>
      <c r="AT420" s="240" t="s">
        <v>236</v>
      </c>
      <c r="AU420" s="240" t="s">
        <v>89</v>
      </c>
      <c r="AV420" s="13" t="s">
        <v>89</v>
      </c>
      <c r="AW420" s="13" t="s">
        <v>40</v>
      </c>
      <c r="AX420" s="13" t="s">
        <v>77</v>
      </c>
      <c r="AY420" s="240" t="s">
        <v>146</v>
      </c>
    </row>
    <row r="421" s="13" customFormat="1">
      <c r="B421" s="239"/>
      <c r="D421" s="225" t="s">
        <v>236</v>
      </c>
      <c r="E421" s="240" t="s">
        <v>5</v>
      </c>
      <c r="F421" s="241" t="s">
        <v>617</v>
      </c>
      <c r="H421" s="242">
        <v>0.80000000000000004</v>
      </c>
      <c r="I421" s="243"/>
      <c r="L421" s="239"/>
      <c r="M421" s="244"/>
      <c r="N421" s="245"/>
      <c r="O421" s="245"/>
      <c r="P421" s="245"/>
      <c r="Q421" s="245"/>
      <c r="R421" s="245"/>
      <c r="S421" s="245"/>
      <c r="T421" s="246"/>
      <c r="AT421" s="240" t="s">
        <v>236</v>
      </c>
      <c r="AU421" s="240" t="s">
        <v>89</v>
      </c>
      <c r="AV421" s="13" t="s">
        <v>89</v>
      </c>
      <c r="AW421" s="13" t="s">
        <v>40</v>
      </c>
      <c r="AX421" s="13" t="s">
        <v>77</v>
      </c>
      <c r="AY421" s="240" t="s">
        <v>146</v>
      </c>
    </row>
    <row r="422" s="12" customFormat="1">
      <c r="B422" s="232"/>
      <c r="D422" s="225" t="s">
        <v>236</v>
      </c>
      <c r="E422" s="233" t="s">
        <v>5</v>
      </c>
      <c r="F422" s="234" t="s">
        <v>618</v>
      </c>
      <c r="H422" s="233" t="s">
        <v>5</v>
      </c>
      <c r="I422" s="235"/>
      <c r="L422" s="232"/>
      <c r="M422" s="236"/>
      <c r="N422" s="237"/>
      <c r="O422" s="237"/>
      <c r="P422" s="237"/>
      <c r="Q422" s="237"/>
      <c r="R422" s="237"/>
      <c r="S422" s="237"/>
      <c r="T422" s="238"/>
      <c r="AT422" s="233" t="s">
        <v>236</v>
      </c>
      <c r="AU422" s="233" t="s">
        <v>89</v>
      </c>
      <c r="AV422" s="12" t="s">
        <v>84</v>
      </c>
      <c r="AW422" s="12" t="s">
        <v>40</v>
      </c>
      <c r="AX422" s="12" t="s">
        <v>77</v>
      </c>
      <c r="AY422" s="233" t="s">
        <v>146</v>
      </c>
    </row>
    <row r="423" s="13" customFormat="1">
      <c r="B423" s="239"/>
      <c r="D423" s="225" t="s">
        <v>236</v>
      </c>
      <c r="E423" s="240" t="s">
        <v>5</v>
      </c>
      <c r="F423" s="241" t="s">
        <v>619</v>
      </c>
      <c r="H423" s="242">
        <v>15</v>
      </c>
      <c r="I423" s="243"/>
      <c r="L423" s="239"/>
      <c r="M423" s="244"/>
      <c r="N423" s="245"/>
      <c r="O423" s="245"/>
      <c r="P423" s="245"/>
      <c r="Q423" s="245"/>
      <c r="R423" s="245"/>
      <c r="S423" s="245"/>
      <c r="T423" s="246"/>
      <c r="AT423" s="240" t="s">
        <v>236</v>
      </c>
      <c r="AU423" s="240" t="s">
        <v>89</v>
      </c>
      <c r="AV423" s="13" t="s">
        <v>89</v>
      </c>
      <c r="AW423" s="13" t="s">
        <v>40</v>
      </c>
      <c r="AX423" s="13" t="s">
        <v>77</v>
      </c>
      <c r="AY423" s="240" t="s">
        <v>146</v>
      </c>
    </row>
    <row r="424" s="12" customFormat="1">
      <c r="B424" s="232"/>
      <c r="D424" s="225" t="s">
        <v>236</v>
      </c>
      <c r="E424" s="233" t="s">
        <v>5</v>
      </c>
      <c r="F424" s="234" t="s">
        <v>620</v>
      </c>
      <c r="H424" s="233" t="s">
        <v>5</v>
      </c>
      <c r="I424" s="235"/>
      <c r="L424" s="232"/>
      <c r="M424" s="236"/>
      <c r="N424" s="237"/>
      <c r="O424" s="237"/>
      <c r="P424" s="237"/>
      <c r="Q424" s="237"/>
      <c r="R424" s="237"/>
      <c r="S424" s="237"/>
      <c r="T424" s="238"/>
      <c r="AT424" s="233" t="s">
        <v>236</v>
      </c>
      <c r="AU424" s="233" t="s">
        <v>89</v>
      </c>
      <c r="AV424" s="12" t="s">
        <v>84</v>
      </c>
      <c r="AW424" s="12" t="s">
        <v>40</v>
      </c>
      <c r="AX424" s="12" t="s">
        <v>77</v>
      </c>
      <c r="AY424" s="233" t="s">
        <v>146</v>
      </c>
    </row>
    <row r="425" s="13" customFormat="1">
      <c r="B425" s="239"/>
      <c r="D425" s="225" t="s">
        <v>236</v>
      </c>
      <c r="E425" s="240" t="s">
        <v>5</v>
      </c>
      <c r="F425" s="241" t="s">
        <v>621</v>
      </c>
      <c r="H425" s="242">
        <v>1.2</v>
      </c>
      <c r="I425" s="243"/>
      <c r="L425" s="239"/>
      <c r="M425" s="244"/>
      <c r="N425" s="245"/>
      <c r="O425" s="245"/>
      <c r="P425" s="245"/>
      <c r="Q425" s="245"/>
      <c r="R425" s="245"/>
      <c r="S425" s="245"/>
      <c r="T425" s="246"/>
      <c r="AT425" s="240" t="s">
        <v>236</v>
      </c>
      <c r="AU425" s="240" t="s">
        <v>89</v>
      </c>
      <c r="AV425" s="13" t="s">
        <v>89</v>
      </c>
      <c r="AW425" s="13" t="s">
        <v>40</v>
      </c>
      <c r="AX425" s="13" t="s">
        <v>77</v>
      </c>
      <c r="AY425" s="240" t="s">
        <v>146</v>
      </c>
    </row>
    <row r="426" s="13" customFormat="1">
      <c r="B426" s="239"/>
      <c r="D426" s="225" t="s">
        <v>236</v>
      </c>
      <c r="E426" s="240" t="s">
        <v>5</v>
      </c>
      <c r="F426" s="241" t="s">
        <v>5</v>
      </c>
      <c r="H426" s="242">
        <v>0</v>
      </c>
      <c r="I426" s="243"/>
      <c r="L426" s="239"/>
      <c r="M426" s="244"/>
      <c r="N426" s="245"/>
      <c r="O426" s="245"/>
      <c r="P426" s="245"/>
      <c r="Q426" s="245"/>
      <c r="R426" s="245"/>
      <c r="S426" s="245"/>
      <c r="T426" s="246"/>
      <c r="AT426" s="240" t="s">
        <v>236</v>
      </c>
      <c r="AU426" s="240" t="s">
        <v>89</v>
      </c>
      <c r="AV426" s="13" t="s">
        <v>89</v>
      </c>
      <c r="AW426" s="13" t="s">
        <v>40</v>
      </c>
      <c r="AX426" s="13" t="s">
        <v>77</v>
      </c>
      <c r="AY426" s="240" t="s">
        <v>146</v>
      </c>
    </row>
    <row r="427" s="12" customFormat="1">
      <c r="B427" s="232"/>
      <c r="D427" s="225" t="s">
        <v>236</v>
      </c>
      <c r="E427" s="233" t="s">
        <v>5</v>
      </c>
      <c r="F427" s="234" t="s">
        <v>588</v>
      </c>
      <c r="H427" s="233" t="s">
        <v>5</v>
      </c>
      <c r="I427" s="235"/>
      <c r="L427" s="232"/>
      <c r="M427" s="236"/>
      <c r="N427" s="237"/>
      <c r="O427" s="237"/>
      <c r="P427" s="237"/>
      <c r="Q427" s="237"/>
      <c r="R427" s="237"/>
      <c r="S427" s="237"/>
      <c r="T427" s="238"/>
      <c r="AT427" s="233" t="s">
        <v>236</v>
      </c>
      <c r="AU427" s="233" t="s">
        <v>89</v>
      </c>
      <c r="AV427" s="12" t="s">
        <v>84</v>
      </c>
      <c r="AW427" s="12" t="s">
        <v>40</v>
      </c>
      <c r="AX427" s="12" t="s">
        <v>77</v>
      </c>
      <c r="AY427" s="233" t="s">
        <v>146</v>
      </c>
    </row>
    <row r="428" s="12" customFormat="1">
      <c r="B428" s="232"/>
      <c r="D428" s="225" t="s">
        <v>236</v>
      </c>
      <c r="E428" s="233" t="s">
        <v>5</v>
      </c>
      <c r="F428" s="234" t="s">
        <v>589</v>
      </c>
      <c r="H428" s="233" t="s">
        <v>5</v>
      </c>
      <c r="I428" s="235"/>
      <c r="L428" s="232"/>
      <c r="M428" s="236"/>
      <c r="N428" s="237"/>
      <c r="O428" s="237"/>
      <c r="P428" s="237"/>
      <c r="Q428" s="237"/>
      <c r="R428" s="237"/>
      <c r="S428" s="237"/>
      <c r="T428" s="238"/>
      <c r="AT428" s="233" t="s">
        <v>236</v>
      </c>
      <c r="AU428" s="233" t="s">
        <v>89</v>
      </c>
      <c r="AV428" s="12" t="s">
        <v>84</v>
      </c>
      <c r="AW428" s="12" t="s">
        <v>40</v>
      </c>
      <c r="AX428" s="12" t="s">
        <v>77</v>
      </c>
      <c r="AY428" s="233" t="s">
        <v>146</v>
      </c>
    </row>
    <row r="429" s="13" customFormat="1">
      <c r="B429" s="239"/>
      <c r="D429" s="225" t="s">
        <v>236</v>
      </c>
      <c r="E429" s="240" t="s">
        <v>5</v>
      </c>
      <c r="F429" s="241" t="s">
        <v>590</v>
      </c>
      <c r="H429" s="242">
        <v>54.600000000000001</v>
      </c>
      <c r="I429" s="243"/>
      <c r="L429" s="239"/>
      <c r="M429" s="244"/>
      <c r="N429" s="245"/>
      <c r="O429" s="245"/>
      <c r="P429" s="245"/>
      <c r="Q429" s="245"/>
      <c r="R429" s="245"/>
      <c r="S429" s="245"/>
      <c r="T429" s="246"/>
      <c r="AT429" s="240" t="s">
        <v>236</v>
      </c>
      <c r="AU429" s="240" t="s">
        <v>89</v>
      </c>
      <c r="AV429" s="13" t="s">
        <v>89</v>
      </c>
      <c r="AW429" s="13" t="s">
        <v>40</v>
      </c>
      <c r="AX429" s="13" t="s">
        <v>77</v>
      </c>
      <c r="AY429" s="240" t="s">
        <v>146</v>
      </c>
    </row>
    <row r="430" s="13" customFormat="1">
      <c r="B430" s="239"/>
      <c r="D430" s="225" t="s">
        <v>236</v>
      </c>
      <c r="E430" s="240" t="s">
        <v>5</v>
      </c>
      <c r="F430" s="241" t="s">
        <v>591</v>
      </c>
      <c r="H430" s="242">
        <v>38.219999999999999</v>
      </c>
      <c r="I430" s="243"/>
      <c r="L430" s="239"/>
      <c r="M430" s="244"/>
      <c r="N430" s="245"/>
      <c r="O430" s="245"/>
      <c r="P430" s="245"/>
      <c r="Q430" s="245"/>
      <c r="R430" s="245"/>
      <c r="S430" s="245"/>
      <c r="T430" s="246"/>
      <c r="AT430" s="240" t="s">
        <v>236</v>
      </c>
      <c r="AU430" s="240" t="s">
        <v>89</v>
      </c>
      <c r="AV430" s="13" t="s">
        <v>89</v>
      </c>
      <c r="AW430" s="13" t="s">
        <v>40</v>
      </c>
      <c r="AX430" s="13" t="s">
        <v>77</v>
      </c>
      <c r="AY430" s="240" t="s">
        <v>146</v>
      </c>
    </row>
    <row r="431" s="12" customFormat="1">
      <c r="B431" s="232"/>
      <c r="D431" s="225" t="s">
        <v>236</v>
      </c>
      <c r="E431" s="233" t="s">
        <v>5</v>
      </c>
      <c r="F431" s="234" t="s">
        <v>267</v>
      </c>
      <c r="H431" s="233" t="s">
        <v>5</v>
      </c>
      <c r="I431" s="235"/>
      <c r="L431" s="232"/>
      <c r="M431" s="236"/>
      <c r="N431" s="237"/>
      <c r="O431" s="237"/>
      <c r="P431" s="237"/>
      <c r="Q431" s="237"/>
      <c r="R431" s="237"/>
      <c r="S431" s="237"/>
      <c r="T431" s="238"/>
      <c r="AT431" s="233" t="s">
        <v>236</v>
      </c>
      <c r="AU431" s="233" t="s">
        <v>89</v>
      </c>
      <c r="AV431" s="12" t="s">
        <v>84</v>
      </c>
      <c r="AW431" s="12" t="s">
        <v>40</v>
      </c>
      <c r="AX431" s="12" t="s">
        <v>77</v>
      </c>
      <c r="AY431" s="233" t="s">
        <v>146</v>
      </c>
    </row>
    <row r="432" s="13" customFormat="1">
      <c r="B432" s="239"/>
      <c r="D432" s="225" t="s">
        <v>236</v>
      </c>
      <c r="E432" s="240" t="s">
        <v>5</v>
      </c>
      <c r="F432" s="241" t="s">
        <v>592</v>
      </c>
      <c r="H432" s="242">
        <v>254.96299999999999</v>
      </c>
      <c r="I432" s="243"/>
      <c r="L432" s="239"/>
      <c r="M432" s="244"/>
      <c r="N432" s="245"/>
      <c r="O432" s="245"/>
      <c r="P432" s="245"/>
      <c r="Q432" s="245"/>
      <c r="R432" s="245"/>
      <c r="S432" s="245"/>
      <c r="T432" s="246"/>
      <c r="AT432" s="240" t="s">
        <v>236</v>
      </c>
      <c r="AU432" s="240" t="s">
        <v>89</v>
      </c>
      <c r="AV432" s="13" t="s">
        <v>89</v>
      </c>
      <c r="AW432" s="13" t="s">
        <v>40</v>
      </c>
      <c r="AX432" s="13" t="s">
        <v>77</v>
      </c>
      <c r="AY432" s="240" t="s">
        <v>146</v>
      </c>
    </row>
    <row r="433" s="12" customFormat="1">
      <c r="B433" s="232"/>
      <c r="D433" s="225" t="s">
        <v>236</v>
      </c>
      <c r="E433" s="233" t="s">
        <v>5</v>
      </c>
      <c r="F433" s="234" t="s">
        <v>593</v>
      </c>
      <c r="H433" s="233" t="s">
        <v>5</v>
      </c>
      <c r="I433" s="235"/>
      <c r="L433" s="232"/>
      <c r="M433" s="236"/>
      <c r="N433" s="237"/>
      <c r="O433" s="237"/>
      <c r="P433" s="237"/>
      <c r="Q433" s="237"/>
      <c r="R433" s="237"/>
      <c r="S433" s="237"/>
      <c r="T433" s="238"/>
      <c r="AT433" s="233" t="s">
        <v>236</v>
      </c>
      <c r="AU433" s="233" t="s">
        <v>89</v>
      </c>
      <c r="AV433" s="12" t="s">
        <v>84</v>
      </c>
      <c r="AW433" s="12" t="s">
        <v>40</v>
      </c>
      <c r="AX433" s="12" t="s">
        <v>77</v>
      </c>
      <c r="AY433" s="233" t="s">
        <v>146</v>
      </c>
    </row>
    <row r="434" s="13" customFormat="1">
      <c r="B434" s="239"/>
      <c r="D434" s="225" t="s">
        <v>236</v>
      </c>
      <c r="E434" s="240" t="s">
        <v>5</v>
      </c>
      <c r="F434" s="241" t="s">
        <v>594</v>
      </c>
      <c r="H434" s="242">
        <v>538.125</v>
      </c>
      <c r="I434" s="243"/>
      <c r="L434" s="239"/>
      <c r="M434" s="244"/>
      <c r="N434" s="245"/>
      <c r="O434" s="245"/>
      <c r="P434" s="245"/>
      <c r="Q434" s="245"/>
      <c r="R434" s="245"/>
      <c r="S434" s="245"/>
      <c r="T434" s="246"/>
      <c r="AT434" s="240" t="s">
        <v>236</v>
      </c>
      <c r="AU434" s="240" t="s">
        <v>89</v>
      </c>
      <c r="AV434" s="13" t="s">
        <v>89</v>
      </c>
      <c r="AW434" s="13" t="s">
        <v>40</v>
      </c>
      <c r="AX434" s="13" t="s">
        <v>77</v>
      </c>
      <c r="AY434" s="240" t="s">
        <v>146</v>
      </c>
    </row>
    <row r="435" s="13" customFormat="1">
      <c r="B435" s="239"/>
      <c r="D435" s="225" t="s">
        <v>236</v>
      </c>
      <c r="E435" s="240" t="s">
        <v>5</v>
      </c>
      <c r="F435" s="241" t="s">
        <v>595</v>
      </c>
      <c r="H435" s="242">
        <v>4</v>
      </c>
      <c r="I435" s="243"/>
      <c r="L435" s="239"/>
      <c r="M435" s="244"/>
      <c r="N435" s="245"/>
      <c r="O435" s="245"/>
      <c r="P435" s="245"/>
      <c r="Q435" s="245"/>
      <c r="R435" s="245"/>
      <c r="S435" s="245"/>
      <c r="T435" s="246"/>
      <c r="AT435" s="240" t="s">
        <v>236</v>
      </c>
      <c r="AU435" s="240" t="s">
        <v>89</v>
      </c>
      <c r="AV435" s="13" t="s">
        <v>89</v>
      </c>
      <c r="AW435" s="13" t="s">
        <v>40</v>
      </c>
      <c r="AX435" s="13" t="s">
        <v>77</v>
      </c>
      <c r="AY435" s="240" t="s">
        <v>146</v>
      </c>
    </row>
    <row r="436" s="13" customFormat="1">
      <c r="B436" s="239"/>
      <c r="D436" s="225" t="s">
        <v>236</v>
      </c>
      <c r="E436" s="240" t="s">
        <v>5</v>
      </c>
      <c r="F436" s="241" t="s">
        <v>596</v>
      </c>
      <c r="H436" s="242">
        <v>-16.5</v>
      </c>
      <c r="I436" s="243"/>
      <c r="L436" s="239"/>
      <c r="M436" s="244"/>
      <c r="N436" s="245"/>
      <c r="O436" s="245"/>
      <c r="P436" s="245"/>
      <c r="Q436" s="245"/>
      <c r="R436" s="245"/>
      <c r="S436" s="245"/>
      <c r="T436" s="246"/>
      <c r="AT436" s="240" t="s">
        <v>236</v>
      </c>
      <c r="AU436" s="240" t="s">
        <v>89</v>
      </c>
      <c r="AV436" s="13" t="s">
        <v>89</v>
      </c>
      <c r="AW436" s="13" t="s">
        <v>40</v>
      </c>
      <c r="AX436" s="13" t="s">
        <v>77</v>
      </c>
      <c r="AY436" s="240" t="s">
        <v>146</v>
      </c>
    </row>
    <row r="437" s="13" customFormat="1">
      <c r="B437" s="239"/>
      <c r="D437" s="225" t="s">
        <v>236</v>
      </c>
      <c r="E437" s="240" t="s">
        <v>5</v>
      </c>
      <c r="F437" s="241" t="s">
        <v>597</v>
      </c>
      <c r="H437" s="242">
        <v>-37.5</v>
      </c>
      <c r="I437" s="243"/>
      <c r="L437" s="239"/>
      <c r="M437" s="244"/>
      <c r="N437" s="245"/>
      <c r="O437" s="245"/>
      <c r="P437" s="245"/>
      <c r="Q437" s="245"/>
      <c r="R437" s="245"/>
      <c r="S437" s="245"/>
      <c r="T437" s="246"/>
      <c r="AT437" s="240" t="s">
        <v>236</v>
      </c>
      <c r="AU437" s="240" t="s">
        <v>89</v>
      </c>
      <c r="AV437" s="13" t="s">
        <v>89</v>
      </c>
      <c r="AW437" s="13" t="s">
        <v>40</v>
      </c>
      <c r="AX437" s="13" t="s">
        <v>77</v>
      </c>
      <c r="AY437" s="240" t="s">
        <v>146</v>
      </c>
    </row>
    <row r="438" s="14" customFormat="1">
      <c r="B438" s="247"/>
      <c r="D438" s="225" t="s">
        <v>236</v>
      </c>
      <c r="E438" s="248" t="s">
        <v>5</v>
      </c>
      <c r="F438" s="249" t="s">
        <v>242</v>
      </c>
      <c r="H438" s="250">
        <v>862.50800000000004</v>
      </c>
      <c r="I438" s="251"/>
      <c r="L438" s="247"/>
      <c r="M438" s="252"/>
      <c r="N438" s="253"/>
      <c r="O438" s="253"/>
      <c r="P438" s="253"/>
      <c r="Q438" s="253"/>
      <c r="R438" s="253"/>
      <c r="S438" s="253"/>
      <c r="T438" s="254"/>
      <c r="AT438" s="248" t="s">
        <v>236</v>
      </c>
      <c r="AU438" s="248" t="s">
        <v>89</v>
      </c>
      <c r="AV438" s="14" t="s">
        <v>145</v>
      </c>
      <c r="AW438" s="14" t="s">
        <v>40</v>
      </c>
      <c r="AX438" s="14" t="s">
        <v>84</v>
      </c>
      <c r="AY438" s="248" t="s">
        <v>146</v>
      </c>
    </row>
    <row r="439" s="1" customFormat="1" ht="25.5" customHeight="1">
      <c r="B439" s="212"/>
      <c r="C439" s="213" t="s">
        <v>622</v>
      </c>
      <c r="D439" s="213" t="s">
        <v>148</v>
      </c>
      <c r="E439" s="214" t="s">
        <v>623</v>
      </c>
      <c r="F439" s="215" t="s">
        <v>624</v>
      </c>
      <c r="G439" s="216" t="s">
        <v>426</v>
      </c>
      <c r="H439" s="217">
        <v>13</v>
      </c>
      <c r="I439" s="218"/>
      <c r="J439" s="219">
        <f>ROUND(I439*H439,2)</f>
        <v>0</v>
      </c>
      <c r="K439" s="215" t="s">
        <v>233</v>
      </c>
      <c r="L439" s="48"/>
      <c r="M439" s="220" t="s">
        <v>5</v>
      </c>
      <c r="N439" s="221" t="s">
        <v>49</v>
      </c>
      <c r="O439" s="49"/>
      <c r="P439" s="222">
        <f>O439*H439</f>
        <v>0</v>
      </c>
      <c r="Q439" s="222">
        <v>0</v>
      </c>
      <c r="R439" s="222">
        <f>Q439*H439</f>
        <v>0</v>
      </c>
      <c r="S439" s="222">
        <v>0.0033800000000000002</v>
      </c>
      <c r="T439" s="223">
        <f>S439*H439</f>
        <v>0.04394</v>
      </c>
      <c r="AR439" s="26" t="s">
        <v>329</v>
      </c>
      <c r="AT439" s="26" t="s">
        <v>148</v>
      </c>
      <c r="AU439" s="26" t="s">
        <v>89</v>
      </c>
      <c r="AY439" s="26" t="s">
        <v>146</v>
      </c>
      <c r="BE439" s="224">
        <f>IF(N439="základní",J439,0)</f>
        <v>0</v>
      </c>
      <c r="BF439" s="224">
        <f>IF(N439="snížená",J439,0)</f>
        <v>0</v>
      </c>
      <c r="BG439" s="224">
        <f>IF(N439="zákl. přenesená",J439,0)</f>
        <v>0</v>
      </c>
      <c r="BH439" s="224">
        <f>IF(N439="sníž. přenesená",J439,0)</f>
        <v>0</v>
      </c>
      <c r="BI439" s="224">
        <f>IF(N439="nulová",J439,0)</f>
        <v>0</v>
      </c>
      <c r="BJ439" s="26" t="s">
        <v>89</v>
      </c>
      <c r="BK439" s="224">
        <f>ROUND(I439*H439,2)</f>
        <v>0</v>
      </c>
      <c r="BL439" s="26" t="s">
        <v>329</v>
      </c>
      <c r="BM439" s="26" t="s">
        <v>625</v>
      </c>
    </row>
    <row r="440" s="1" customFormat="1">
      <c r="B440" s="48"/>
      <c r="D440" s="225" t="s">
        <v>153</v>
      </c>
      <c r="F440" s="226" t="s">
        <v>626</v>
      </c>
      <c r="I440" s="227"/>
      <c r="L440" s="48"/>
      <c r="M440" s="228"/>
      <c r="N440" s="49"/>
      <c r="O440" s="49"/>
      <c r="P440" s="49"/>
      <c r="Q440" s="49"/>
      <c r="R440" s="49"/>
      <c r="S440" s="49"/>
      <c r="T440" s="87"/>
      <c r="AT440" s="26" t="s">
        <v>153</v>
      </c>
      <c r="AU440" s="26" t="s">
        <v>89</v>
      </c>
    </row>
    <row r="441" s="12" customFormat="1">
      <c r="B441" s="232"/>
      <c r="D441" s="225" t="s">
        <v>236</v>
      </c>
      <c r="E441" s="233" t="s">
        <v>5</v>
      </c>
      <c r="F441" s="234" t="s">
        <v>262</v>
      </c>
      <c r="H441" s="233" t="s">
        <v>5</v>
      </c>
      <c r="I441" s="235"/>
      <c r="L441" s="232"/>
      <c r="M441" s="236"/>
      <c r="N441" s="237"/>
      <c r="O441" s="237"/>
      <c r="P441" s="237"/>
      <c r="Q441" s="237"/>
      <c r="R441" s="237"/>
      <c r="S441" s="237"/>
      <c r="T441" s="238"/>
      <c r="AT441" s="233" t="s">
        <v>236</v>
      </c>
      <c r="AU441" s="233" t="s">
        <v>89</v>
      </c>
      <c r="AV441" s="12" t="s">
        <v>84</v>
      </c>
      <c r="AW441" s="12" t="s">
        <v>40</v>
      </c>
      <c r="AX441" s="12" t="s">
        <v>77</v>
      </c>
      <c r="AY441" s="233" t="s">
        <v>146</v>
      </c>
    </row>
    <row r="442" s="12" customFormat="1">
      <c r="B442" s="232"/>
      <c r="D442" s="225" t="s">
        <v>236</v>
      </c>
      <c r="E442" s="233" t="s">
        <v>5</v>
      </c>
      <c r="F442" s="234" t="s">
        <v>627</v>
      </c>
      <c r="H442" s="233" t="s">
        <v>5</v>
      </c>
      <c r="I442" s="235"/>
      <c r="L442" s="232"/>
      <c r="M442" s="236"/>
      <c r="N442" s="237"/>
      <c r="O442" s="237"/>
      <c r="P442" s="237"/>
      <c r="Q442" s="237"/>
      <c r="R442" s="237"/>
      <c r="S442" s="237"/>
      <c r="T442" s="238"/>
      <c r="AT442" s="233" t="s">
        <v>236</v>
      </c>
      <c r="AU442" s="233" t="s">
        <v>89</v>
      </c>
      <c r="AV442" s="12" t="s">
        <v>84</v>
      </c>
      <c r="AW442" s="12" t="s">
        <v>40</v>
      </c>
      <c r="AX442" s="12" t="s">
        <v>77</v>
      </c>
      <c r="AY442" s="233" t="s">
        <v>146</v>
      </c>
    </row>
    <row r="443" s="13" customFormat="1">
      <c r="B443" s="239"/>
      <c r="D443" s="225" t="s">
        <v>236</v>
      </c>
      <c r="E443" s="240" t="s">
        <v>5</v>
      </c>
      <c r="F443" s="241" t="s">
        <v>311</v>
      </c>
      <c r="H443" s="242">
        <v>13</v>
      </c>
      <c r="I443" s="243"/>
      <c r="L443" s="239"/>
      <c r="M443" s="244"/>
      <c r="N443" s="245"/>
      <c r="O443" s="245"/>
      <c r="P443" s="245"/>
      <c r="Q443" s="245"/>
      <c r="R443" s="245"/>
      <c r="S443" s="245"/>
      <c r="T443" s="246"/>
      <c r="AT443" s="240" t="s">
        <v>236</v>
      </c>
      <c r="AU443" s="240" t="s">
        <v>89</v>
      </c>
      <c r="AV443" s="13" t="s">
        <v>89</v>
      </c>
      <c r="AW443" s="13" t="s">
        <v>40</v>
      </c>
      <c r="AX443" s="13" t="s">
        <v>77</v>
      </c>
      <c r="AY443" s="240" t="s">
        <v>146</v>
      </c>
    </row>
    <row r="444" s="14" customFormat="1">
      <c r="B444" s="247"/>
      <c r="D444" s="225" t="s">
        <v>236</v>
      </c>
      <c r="E444" s="248" t="s">
        <v>5</v>
      </c>
      <c r="F444" s="249" t="s">
        <v>242</v>
      </c>
      <c r="H444" s="250">
        <v>13</v>
      </c>
      <c r="I444" s="251"/>
      <c r="L444" s="247"/>
      <c r="M444" s="252"/>
      <c r="N444" s="253"/>
      <c r="O444" s="253"/>
      <c r="P444" s="253"/>
      <c r="Q444" s="253"/>
      <c r="R444" s="253"/>
      <c r="S444" s="253"/>
      <c r="T444" s="254"/>
      <c r="AT444" s="248" t="s">
        <v>236</v>
      </c>
      <c r="AU444" s="248" t="s">
        <v>89</v>
      </c>
      <c r="AV444" s="14" t="s">
        <v>145</v>
      </c>
      <c r="AW444" s="14" t="s">
        <v>40</v>
      </c>
      <c r="AX444" s="14" t="s">
        <v>84</v>
      </c>
      <c r="AY444" s="248" t="s">
        <v>146</v>
      </c>
    </row>
    <row r="445" s="1" customFormat="1" ht="16.5" customHeight="1">
      <c r="B445" s="212"/>
      <c r="C445" s="213" t="s">
        <v>628</v>
      </c>
      <c r="D445" s="213" t="s">
        <v>148</v>
      </c>
      <c r="E445" s="214" t="s">
        <v>629</v>
      </c>
      <c r="F445" s="215" t="s">
        <v>630</v>
      </c>
      <c r="G445" s="216" t="s">
        <v>426</v>
      </c>
      <c r="H445" s="217">
        <v>22.5</v>
      </c>
      <c r="I445" s="218"/>
      <c r="J445" s="219">
        <f>ROUND(I445*H445,2)</f>
        <v>0</v>
      </c>
      <c r="K445" s="215" t="s">
        <v>233</v>
      </c>
      <c r="L445" s="48"/>
      <c r="M445" s="220" t="s">
        <v>5</v>
      </c>
      <c r="N445" s="221" t="s">
        <v>49</v>
      </c>
      <c r="O445" s="49"/>
      <c r="P445" s="222">
        <f>O445*H445</f>
        <v>0</v>
      </c>
      <c r="Q445" s="222">
        <v>0</v>
      </c>
      <c r="R445" s="222">
        <f>Q445*H445</f>
        <v>0</v>
      </c>
      <c r="S445" s="222">
        <v>0.0018699999999999999</v>
      </c>
      <c r="T445" s="223">
        <f>S445*H445</f>
        <v>0.042075000000000001</v>
      </c>
      <c r="AR445" s="26" t="s">
        <v>329</v>
      </c>
      <c r="AT445" s="26" t="s">
        <v>148</v>
      </c>
      <c r="AU445" s="26" t="s">
        <v>89</v>
      </c>
      <c r="AY445" s="26" t="s">
        <v>146</v>
      </c>
      <c r="BE445" s="224">
        <f>IF(N445="základní",J445,0)</f>
        <v>0</v>
      </c>
      <c r="BF445" s="224">
        <f>IF(N445="snížená",J445,0)</f>
        <v>0</v>
      </c>
      <c r="BG445" s="224">
        <f>IF(N445="zákl. přenesená",J445,0)</f>
        <v>0</v>
      </c>
      <c r="BH445" s="224">
        <f>IF(N445="sníž. přenesená",J445,0)</f>
        <v>0</v>
      </c>
      <c r="BI445" s="224">
        <f>IF(N445="nulová",J445,0)</f>
        <v>0</v>
      </c>
      <c r="BJ445" s="26" t="s">
        <v>89</v>
      </c>
      <c r="BK445" s="224">
        <f>ROUND(I445*H445,2)</f>
        <v>0</v>
      </c>
      <c r="BL445" s="26" t="s">
        <v>329</v>
      </c>
      <c r="BM445" s="26" t="s">
        <v>631</v>
      </c>
    </row>
    <row r="446" s="1" customFormat="1">
      <c r="B446" s="48"/>
      <c r="D446" s="225" t="s">
        <v>153</v>
      </c>
      <c r="F446" s="226" t="s">
        <v>632</v>
      </c>
      <c r="I446" s="227"/>
      <c r="L446" s="48"/>
      <c r="M446" s="228"/>
      <c r="N446" s="49"/>
      <c r="O446" s="49"/>
      <c r="P446" s="49"/>
      <c r="Q446" s="49"/>
      <c r="R446" s="49"/>
      <c r="S446" s="49"/>
      <c r="T446" s="87"/>
      <c r="AT446" s="26" t="s">
        <v>153</v>
      </c>
      <c r="AU446" s="26" t="s">
        <v>89</v>
      </c>
    </row>
    <row r="447" s="12" customFormat="1">
      <c r="B447" s="232"/>
      <c r="D447" s="225" t="s">
        <v>236</v>
      </c>
      <c r="E447" s="233" t="s">
        <v>5</v>
      </c>
      <c r="F447" s="234" t="s">
        <v>262</v>
      </c>
      <c r="H447" s="233" t="s">
        <v>5</v>
      </c>
      <c r="I447" s="235"/>
      <c r="L447" s="232"/>
      <c r="M447" s="236"/>
      <c r="N447" s="237"/>
      <c r="O447" s="237"/>
      <c r="P447" s="237"/>
      <c r="Q447" s="237"/>
      <c r="R447" s="237"/>
      <c r="S447" s="237"/>
      <c r="T447" s="238"/>
      <c r="AT447" s="233" t="s">
        <v>236</v>
      </c>
      <c r="AU447" s="233" t="s">
        <v>89</v>
      </c>
      <c r="AV447" s="12" t="s">
        <v>84</v>
      </c>
      <c r="AW447" s="12" t="s">
        <v>40</v>
      </c>
      <c r="AX447" s="12" t="s">
        <v>77</v>
      </c>
      <c r="AY447" s="233" t="s">
        <v>146</v>
      </c>
    </row>
    <row r="448" s="12" customFormat="1">
      <c r="B448" s="232"/>
      <c r="D448" s="225" t="s">
        <v>236</v>
      </c>
      <c r="E448" s="233" t="s">
        <v>5</v>
      </c>
      <c r="F448" s="234" t="s">
        <v>238</v>
      </c>
      <c r="H448" s="233" t="s">
        <v>5</v>
      </c>
      <c r="I448" s="235"/>
      <c r="L448" s="232"/>
      <c r="M448" s="236"/>
      <c r="N448" s="237"/>
      <c r="O448" s="237"/>
      <c r="P448" s="237"/>
      <c r="Q448" s="237"/>
      <c r="R448" s="237"/>
      <c r="S448" s="237"/>
      <c r="T448" s="238"/>
      <c r="AT448" s="233" t="s">
        <v>236</v>
      </c>
      <c r="AU448" s="233" t="s">
        <v>89</v>
      </c>
      <c r="AV448" s="12" t="s">
        <v>84</v>
      </c>
      <c r="AW448" s="12" t="s">
        <v>40</v>
      </c>
      <c r="AX448" s="12" t="s">
        <v>77</v>
      </c>
      <c r="AY448" s="233" t="s">
        <v>146</v>
      </c>
    </row>
    <row r="449" s="13" customFormat="1">
      <c r="B449" s="239"/>
      <c r="D449" s="225" t="s">
        <v>236</v>
      </c>
      <c r="E449" s="240" t="s">
        <v>5</v>
      </c>
      <c r="F449" s="241" t="s">
        <v>633</v>
      </c>
      <c r="H449" s="242">
        <v>22.5</v>
      </c>
      <c r="I449" s="243"/>
      <c r="L449" s="239"/>
      <c r="M449" s="244"/>
      <c r="N449" s="245"/>
      <c r="O449" s="245"/>
      <c r="P449" s="245"/>
      <c r="Q449" s="245"/>
      <c r="R449" s="245"/>
      <c r="S449" s="245"/>
      <c r="T449" s="246"/>
      <c r="AT449" s="240" t="s">
        <v>236</v>
      </c>
      <c r="AU449" s="240" t="s">
        <v>89</v>
      </c>
      <c r="AV449" s="13" t="s">
        <v>89</v>
      </c>
      <c r="AW449" s="13" t="s">
        <v>40</v>
      </c>
      <c r="AX449" s="13" t="s">
        <v>77</v>
      </c>
      <c r="AY449" s="240" t="s">
        <v>146</v>
      </c>
    </row>
    <row r="450" s="14" customFormat="1">
      <c r="B450" s="247"/>
      <c r="D450" s="225" t="s">
        <v>236</v>
      </c>
      <c r="E450" s="248" t="s">
        <v>5</v>
      </c>
      <c r="F450" s="249" t="s">
        <v>242</v>
      </c>
      <c r="H450" s="250">
        <v>22.5</v>
      </c>
      <c r="I450" s="251"/>
      <c r="L450" s="247"/>
      <c r="M450" s="252"/>
      <c r="N450" s="253"/>
      <c r="O450" s="253"/>
      <c r="P450" s="253"/>
      <c r="Q450" s="253"/>
      <c r="R450" s="253"/>
      <c r="S450" s="253"/>
      <c r="T450" s="254"/>
      <c r="AT450" s="248" t="s">
        <v>236</v>
      </c>
      <c r="AU450" s="248" t="s">
        <v>89</v>
      </c>
      <c r="AV450" s="14" t="s">
        <v>145</v>
      </c>
      <c r="AW450" s="14" t="s">
        <v>40</v>
      </c>
      <c r="AX450" s="14" t="s">
        <v>84</v>
      </c>
      <c r="AY450" s="248" t="s">
        <v>146</v>
      </c>
    </row>
    <row r="451" s="1" customFormat="1" ht="16.5" customHeight="1">
      <c r="B451" s="212"/>
      <c r="C451" s="213" t="s">
        <v>634</v>
      </c>
      <c r="D451" s="213" t="s">
        <v>148</v>
      </c>
      <c r="E451" s="214" t="s">
        <v>635</v>
      </c>
      <c r="F451" s="215" t="s">
        <v>636</v>
      </c>
      <c r="G451" s="216" t="s">
        <v>426</v>
      </c>
      <c r="H451" s="217">
        <v>12</v>
      </c>
      <c r="I451" s="218"/>
      <c r="J451" s="219">
        <f>ROUND(I451*H451,2)</f>
        <v>0</v>
      </c>
      <c r="K451" s="215" t="s">
        <v>233</v>
      </c>
      <c r="L451" s="48"/>
      <c r="M451" s="220" t="s">
        <v>5</v>
      </c>
      <c r="N451" s="221" t="s">
        <v>49</v>
      </c>
      <c r="O451" s="49"/>
      <c r="P451" s="222">
        <f>O451*H451</f>
        <v>0</v>
      </c>
      <c r="Q451" s="222">
        <v>0</v>
      </c>
      <c r="R451" s="222">
        <f>Q451*H451</f>
        <v>0</v>
      </c>
      <c r="S451" s="222">
        <v>0.0018699999999999999</v>
      </c>
      <c r="T451" s="223">
        <f>S451*H451</f>
        <v>0.022439999999999998</v>
      </c>
      <c r="AR451" s="26" t="s">
        <v>329</v>
      </c>
      <c r="AT451" s="26" t="s">
        <v>148</v>
      </c>
      <c r="AU451" s="26" t="s">
        <v>89</v>
      </c>
      <c r="AY451" s="26" t="s">
        <v>146</v>
      </c>
      <c r="BE451" s="224">
        <f>IF(N451="základní",J451,0)</f>
        <v>0</v>
      </c>
      <c r="BF451" s="224">
        <f>IF(N451="snížená",J451,0)</f>
        <v>0</v>
      </c>
      <c r="BG451" s="224">
        <f>IF(N451="zákl. přenesená",J451,0)</f>
        <v>0</v>
      </c>
      <c r="BH451" s="224">
        <f>IF(N451="sníž. přenesená",J451,0)</f>
        <v>0</v>
      </c>
      <c r="BI451" s="224">
        <f>IF(N451="nulová",J451,0)</f>
        <v>0</v>
      </c>
      <c r="BJ451" s="26" t="s">
        <v>89</v>
      </c>
      <c r="BK451" s="224">
        <f>ROUND(I451*H451,2)</f>
        <v>0</v>
      </c>
      <c r="BL451" s="26" t="s">
        <v>329</v>
      </c>
      <c r="BM451" s="26" t="s">
        <v>637</v>
      </c>
    </row>
    <row r="452" s="1" customFormat="1">
      <c r="B452" s="48"/>
      <c r="D452" s="225" t="s">
        <v>153</v>
      </c>
      <c r="F452" s="226" t="s">
        <v>638</v>
      </c>
      <c r="I452" s="227"/>
      <c r="L452" s="48"/>
      <c r="M452" s="228"/>
      <c r="N452" s="49"/>
      <c r="O452" s="49"/>
      <c r="P452" s="49"/>
      <c r="Q452" s="49"/>
      <c r="R452" s="49"/>
      <c r="S452" s="49"/>
      <c r="T452" s="87"/>
      <c r="AT452" s="26" t="s">
        <v>153</v>
      </c>
      <c r="AU452" s="26" t="s">
        <v>89</v>
      </c>
    </row>
    <row r="453" s="12" customFormat="1">
      <c r="B453" s="232"/>
      <c r="D453" s="225" t="s">
        <v>236</v>
      </c>
      <c r="E453" s="233" t="s">
        <v>5</v>
      </c>
      <c r="F453" s="234" t="s">
        <v>262</v>
      </c>
      <c r="H453" s="233" t="s">
        <v>5</v>
      </c>
      <c r="I453" s="235"/>
      <c r="L453" s="232"/>
      <c r="M453" s="236"/>
      <c r="N453" s="237"/>
      <c r="O453" s="237"/>
      <c r="P453" s="237"/>
      <c r="Q453" s="237"/>
      <c r="R453" s="237"/>
      <c r="S453" s="237"/>
      <c r="T453" s="238"/>
      <c r="AT453" s="233" t="s">
        <v>236</v>
      </c>
      <c r="AU453" s="233" t="s">
        <v>89</v>
      </c>
      <c r="AV453" s="12" t="s">
        <v>84</v>
      </c>
      <c r="AW453" s="12" t="s">
        <v>40</v>
      </c>
      <c r="AX453" s="12" t="s">
        <v>77</v>
      </c>
      <c r="AY453" s="233" t="s">
        <v>146</v>
      </c>
    </row>
    <row r="454" s="12" customFormat="1">
      <c r="B454" s="232"/>
      <c r="D454" s="225" t="s">
        <v>236</v>
      </c>
      <c r="E454" s="233" t="s">
        <v>5</v>
      </c>
      <c r="F454" s="234" t="s">
        <v>639</v>
      </c>
      <c r="H454" s="233" t="s">
        <v>5</v>
      </c>
      <c r="I454" s="235"/>
      <c r="L454" s="232"/>
      <c r="M454" s="236"/>
      <c r="N454" s="237"/>
      <c r="O454" s="237"/>
      <c r="P454" s="237"/>
      <c r="Q454" s="237"/>
      <c r="R454" s="237"/>
      <c r="S454" s="237"/>
      <c r="T454" s="238"/>
      <c r="AT454" s="233" t="s">
        <v>236</v>
      </c>
      <c r="AU454" s="233" t="s">
        <v>89</v>
      </c>
      <c r="AV454" s="12" t="s">
        <v>84</v>
      </c>
      <c r="AW454" s="12" t="s">
        <v>40</v>
      </c>
      <c r="AX454" s="12" t="s">
        <v>77</v>
      </c>
      <c r="AY454" s="233" t="s">
        <v>146</v>
      </c>
    </row>
    <row r="455" s="13" customFormat="1">
      <c r="B455" s="239"/>
      <c r="D455" s="225" t="s">
        <v>236</v>
      </c>
      <c r="E455" s="240" t="s">
        <v>5</v>
      </c>
      <c r="F455" s="241" t="s">
        <v>640</v>
      </c>
      <c r="H455" s="242">
        <v>12</v>
      </c>
      <c r="I455" s="243"/>
      <c r="L455" s="239"/>
      <c r="M455" s="244"/>
      <c r="N455" s="245"/>
      <c r="O455" s="245"/>
      <c r="P455" s="245"/>
      <c r="Q455" s="245"/>
      <c r="R455" s="245"/>
      <c r="S455" s="245"/>
      <c r="T455" s="246"/>
      <c r="AT455" s="240" t="s">
        <v>236</v>
      </c>
      <c r="AU455" s="240" t="s">
        <v>89</v>
      </c>
      <c r="AV455" s="13" t="s">
        <v>89</v>
      </c>
      <c r="AW455" s="13" t="s">
        <v>40</v>
      </c>
      <c r="AX455" s="13" t="s">
        <v>77</v>
      </c>
      <c r="AY455" s="240" t="s">
        <v>146</v>
      </c>
    </row>
    <row r="456" s="14" customFormat="1">
      <c r="B456" s="247"/>
      <c r="D456" s="225" t="s">
        <v>236</v>
      </c>
      <c r="E456" s="248" t="s">
        <v>5</v>
      </c>
      <c r="F456" s="249" t="s">
        <v>242</v>
      </c>
      <c r="H456" s="250">
        <v>12</v>
      </c>
      <c r="I456" s="251"/>
      <c r="L456" s="247"/>
      <c r="M456" s="252"/>
      <c r="N456" s="253"/>
      <c r="O456" s="253"/>
      <c r="P456" s="253"/>
      <c r="Q456" s="253"/>
      <c r="R456" s="253"/>
      <c r="S456" s="253"/>
      <c r="T456" s="254"/>
      <c r="AT456" s="248" t="s">
        <v>236</v>
      </c>
      <c r="AU456" s="248" t="s">
        <v>89</v>
      </c>
      <c r="AV456" s="14" t="s">
        <v>145</v>
      </c>
      <c r="AW456" s="14" t="s">
        <v>40</v>
      </c>
      <c r="AX456" s="14" t="s">
        <v>84</v>
      </c>
      <c r="AY456" s="248" t="s">
        <v>146</v>
      </c>
    </row>
    <row r="457" s="1" customFormat="1" ht="16.5" customHeight="1">
      <c r="B457" s="212"/>
      <c r="C457" s="213" t="s">
        <v>641</v>
      </c>
      <c r="D457" s="213" t="s">
        <v>148</v>
      </c>
      <c r="E457" s="214" t="s">
        <v>642</v>
      </c>
      <c r="F457" s="215" t="s">
        <v>643</v>
      </c>
      <c r="G457" s="216" t="s">
        <v>426</v>
      </c>
      <c r="H457" s="217">
        <v>15.5</v>
      </c>
      <c r="I457" s="218"/>
      <c r="J457" s="219">
        <f>ROUND(I457*H457,2)</f>
        <v>0</v>
      </c>
      <c r="K457" s="215" t="s">
        <v>5</v>
      </c>
      <c r="L457" s="48"/>
      <c r="M457" s="220" t="s">
        <v>5</v>
      </c>
      <c r="N457" s="221" t="s">
        <v>49</v>
      </c>
      <c r="O457" s="49"/>
      <c r="P457" s="222">
        <f>O457*H457</f>
        <v>0</v>
      </c>
      <c r="Q457" s="222">
        <v>0</v>
      </c>
      <c r="R457" s="222">
        <f>Q457*H457</f>
        <v>0</v>
      </c>
      <c r="S457" s="222">
        <v>0.00348</v>
      </c>
      <c r="T457" s="223">
        <f>S457*H457</f>
        <v>0.053940000000000002</v>
      </c>
      <c r="AR457" s="26" t="s">
        <v>329</v>
      </c>
      <c r="AT457" s="26" t="s">
        <v>148</v>
      </c>
      <c r="AU457" s="26" t="s">
        <v>89</v>
      </c>
      <c r="AY457" s="26" t="s">
        <v>146</v>
      </c>
      <c r="BE457" s="224">
        <f>IF(N457="základní",J457,0)</f>
        <v>0</v>
      </c>
      <c r="BF457" s="224">
        <f>IF(N457="snížená",J457,0)</f>
        <v>0</v>
      </c>
      <c r="BG457" s="224">
        <f>IF(N457="zákl. přenesená",J457,0)</f>
        <v>0</v>
      </c>
      <c r="BH457" s="224">
        <f>IF(N457="sníž. přenesená",J457,0)</f>
        <v>0</v>
      </c>
      <c r="BI457" s="224">
        <f>IF(N457="nulová",J457,0)</f>
        <v>0</v>
      </c>
      <c r="BJ457" s="26" t="s">
        <v>89</v>
      </c>
      <c r="BK457" s="224">
        <f>ROUND(I457*H457,2)</f>
        <v>0</v>
      </c>
      <c r="BL457" s="26" t="s">
        <v>329</v>
      </c>
      <c r="BM457" s="26" t="s">
        <v>644</v>
      </c>
    </row>
    <row r="458" s="1" customFormat="1">
      <c r="B458" s="48"/>
      <c r="D458" s="225" t="s">
        <v>153</v>
      </c>
      <c r="F458" s="226" t="s">
        <v>643</v>
      </c>
      <c r="I458" s="227"/>
      <c r="L458" s="48"/>
      <c r="M458" s="228"/>
      <c r="N458" s="49"/>
      <c r="O458" s="49"/>
      <c r="P458" s="49"/>
      <c r="Q458" s="49"/>
      <c r="R458" s="49"/>
      <c r="S458" s="49"/>
      <c r="T458" s="87"/>
      <c r="AT458" s="26" t="s">
        <v>153</v>
      </c>
      <c r="AU458" s="26" t="s">
        <v>89</v>
      </c>
    </row>
    <row r="459" s="12" customFormat="1">
      <c r="B459" s="232"/>
      <c r="D459" s="225" t="s">
        <v>236</v>
      </c>
      <c r="E459" s="233" t="s">
        <v>5</v>
      </c>
      <c r="F459" s="234" t="s">
        <v>262</v>
      </c>
      <c r="H459" s="233" t="s">
        <v>5</v>
      </c>
      <c r="I459" s="235"/>
      <c r="L459" s="232"/>
      <c r="M459" s="236"/>
      <c r="N459" s="237"/>
      <c r="O459" s="237"/>
      <c r="P459" s="237"/>
      <c r="Q459" s="237"/>
      <c r="R459" s="237"/>
      <c r="S459" s="237"/>
      <c r="T459" s="238"/>
      <c r="AT459" s="233" t="s">
        <v>236</v>
      </c>
      <c r="AU459" s="233" t="s">
        <v>89</v>
      </c>
      <c r="AV459" s="12" t="s">
        <v>84</v>
      </c>
      <c r="AW459" s="12" t="s">
        <v>40</v>
      </c>
      <c r="AX459" s="12" t="s">
        <v>77</v>
      </c>
      <c r="AY459" s="233" t="s">
        <v>146</v>
      </c>
    </row>
    <row r="460" s="12" customFormat="1">
      <c r="B460" s="232"/>
      <c r="D460" s="225" t="s">
        <v>236</v>
      </c>
      <c r="E460" s="233" t="s">
        <v>5</v>
      </c>
      <c r="F460" s="234" t="s">
        <v>645</v>
      </c>
      <c r="H460" s="233" t="s">
        <v>5</v>
      </c>
      <c r="I460" s="235"/>
      <c r="L460" s="232"/>
      <c r="M460" s="236"/>
      <c r="N460" s="237"/>
      <c r="O460" s="237"/>
      <c r="P460" s="237"/>
      <c r="Q460" s="237"/>
      <c r="R460" s="237"/>
      <c r="S460" s="237"/>
      <c r="T460" s="238"/>
      <c r="AT460" s="233" t="s">
        <v>236</v>
      </c>
      <c r="AU460" s="233" t="s">
        <v>89</v>
      </c>
      <c r="AV460" s="12" t="s">
        <v>84</v>
      </c>
      <c r="AW460" s="12" t="s">
        <v>40</v>
      </c>
      <c r="AX460" s="12" t="s">
        <v>77</v>
      </c>
      <c r="AY460" s="233" t="s">
        <v>146</v>
      </c>
    </row>
    <row r="461" s="13" customFormat="1">
      <c r="B461" s="239"/>
      <c r="D461" s="225" t="s">
        <v>236</v>
      </c>
      <c r="E461" s="240" t="s">
        <v>5</v>
      </c>
      <c r="F461" s="241" t="s">
        <v>202</v>
      </c>
      <c r="H461" s="242">
        <v>12</v>
      </c>
      <c r="I461" s="243"/>
      <c r="L461" s="239"/>
      <c r="M461" s="244"/>
      <c r="N461" s="245"/>
      <c r="O461" s="245"/>
      <c r="P461" s="245"/>
      <c r="Q461" s="245"/>
      <c r="R461" s="245"/>
      <c r="S461" s="245"/>
      <c r="T461" s="246"/>
      <c r="AT461" s="240" t="s">
        <v>236</v>
      </c>
      <c r="AU461" s="240" t="s">
        <v>89</v>
      </c>
      <c r="AV461" s="13" t="s">
        <v>89</v>
      </c>
      <c r="AW461" s="13" t="s">
        <v>40</v>
      </c>
      <c r="AX461" s="13" t="s">
        <v>77</v>
      </c>
      <c r="AY461" s="240" t="s">
        <v>146</v>
      </c>
    </row>
    <row r="462" s="13" customFormat="1">
      <c r="B462" s="239"/>
      <c r="D462" s="225" t="s">
        <v>236</v>
      </c>
      <c r="E462" s="240" t="s">
        <v>5</v>
      </c>
      <c r="F462" s="241" t="s">
        <v>646</v>
      </c>
      <c r="H462" s="242">
        <v>3.5</v>
      </c>
      <c r="I462" s="243"/>
      <c r="L462" s="239"/>
      <c r="M462" s="244"/>
      <c r="N462" s="245"/>
      <c r="O462" s="245"/>
      <c r="P462" s="245"/>
      <c r="Q462" s="245"/>
      <c r="R462" s="245"/>
      <c r="S462" s="245"/>
      <c r="T462" s="246"/>
      <c r="AT462" s="240" t="s">
        <v>236</v>
      </c>
      <c r="AU462" s="240" t="s">
        <v>89</v>
      </c>
      <c r="AV462" s="13" t="s">
        <v>89</v>
      </c>
      <c r="AW462" s="13" t="s">
        <v>40</v>
      </c>
      <c r="AX462" s="13" t="s">
        <v>77</v>
      </c>
      <c r="AY462" s="240" t="s">
        <v>146</v>
      </c>
    </row>
    <row r="463" s="14" customFormat="1">
      <c r="B463" s="247"/>
      <c r="D463" s="225" t="s">
        <v>236</v>
      </c>
      <c r="E463" s="248" t="s">
        <v>5</v>
      </c>
      <c r="F463" s="249" t="s">
        <v>242</v>
      </c>
      <c r="H463" s="250">
        <v>15.5</v>
      </c>
      <c r="I463" s="251"/>
      <c r="L463" s="247"/>
      <c r="M463" s="252"/>
      <c r="N463" s="253"/>
      <c r="O463" s="253"/>
      <c r="P463" s="253"/>
      <c r="Q463" s="253"/>
      <c r="R463" s="253"/>
      <c r="S463" s="253"/>
      <c r="T463" s="254"/>
      <c r="AT463" s="248" t="s">
        <v>236</v>
      </c>
      <c r="AU463" s="248" t="s">
        <v>89</v>
      </c>
      <c r="AV463" s="14" t="s">
        <v>145</v>
      </c>
      <c r="AW463" s="14" t="s">
        <v>40</v>
      </c>
      <c r="AX463" s="14" t="s">
        <v>84</v>
      </c>
      <c r="AY463" s="248" t="s">
        <v>146</v>
      </c>
    </row>
    <row r="464" s="1" customFormat="1" ht="16.5" customHeight="1">
      <c r="B464" s="212"/>
      <c r="C464" s="213" t="s">
        <v>647</v>
      </c>
      <c r="D464" s="213" t="s">
        <v>148</v>
      </c>
      <c r="E464" s="214" t="s">
        <v>648</v>
      </c>
      <c r="F464" s="215" t="s">
        <v>649</v>
      </c>
      <c r="G464" s="216" t="s">
        <v>426</v>
      </c>
      <c r="H464" s="217">
        <v>2.7000000000000002</v>
      </c>
      <c r="I464" s="218"/>
      <c r="J464" s="219">
        <f>ROUND(I464*H464,2)</f>
        <v>0</v>
      </c>
      <c r="K464" s="215" t="s">
        <v>233</v>
      </c>
      <c r="L464" s="48"/>
      <c r="M464" s="220" t="s">
        <v>5</v>
      </c>
      <c r="N464" s="221" t="s">
        <v>49</v>
      </c>
      <c r="O464" s="49"/>
      <c r="P464" s="222">
        <f>O464*H464</f>
        <v>0</v>
      </c>
      <c r="Q464" s="222">
        <v>0</v>
      </c>
      <c r="R464" s="222">
        <f>Q464*H464</f>
        <v>0</v>
      </c>
      <c r="S464" s="222">
        <v>0.0016999999999999999</v>
      </c>
      <c r="T464" s="223">
        <f>S464*H464</f>
        <v>0.0045900000000000003</v>
      </c>
      <c r="AR464" s="26" t="s">
        <v>329</v>
      </c>
      <c r="AT464" s="26" t="s">
        <v>148</v>
      </c>
      <c r="AU464" s="26" t="s">
        <v>89</v>
      </c>
      <c r="AY464" s="26" t="s">
        <v>146</v>
      </c>
      <c r="BE464" s="224">
        <f>IF(N464="základní",J464,0)</f>
        <v>0</v>
      </c>
      <c r="BF464" s="224">
        <f>IF(N464="snížená",J464,0)</f>
        <v>0</v>
      </c>
      <c r="BG464" s="224">
        <f>IF(N464="zákl. přenesená",J464,0)</f>
        <v>0</v>
      </c>
      <c r="BH464" s="224">
        <f>IF(N464="sníž. přenesená",J464,0)</f>
        <v>0</v>
      </c>
      <c r="BI464" s="224">
        <f>IF(N464="nulová",J464,0)</f>
        <v>0</v>
      </c>
      <c r="BJ464" s="26" t="s">
        <v>89</v>
      </c>
      <c r="BK464" s="224">
        <f>ROUND(I464*H464,2)</f>
        <v>0</v>
      </c>
      <c r="BL464" s="26" t="s">
        <v>329</v>
      </c>
      <c r="BM464" s="26" t="s">
        <v>650</v>
      </c>
    </row>
    <row r="465" s="1" customFormat="1">
      <c r="B465" s="48"/>
      <c r="D465" s="225" t="s">
        <v>153</v>
      </c>
      <c r="F465" s="226" t="s">
        <v>651</v>
      </c>
      <c r="I465" s="227"/>
      <c r="L465" s="48"/>
      <c r="M465" s="228"/>
      <c r="N465" s="49"/>
      <c r="O465" s="49"/>
      <c r="P465" s="49"/>
      <c r="Q465" s="49"/>
      <c r="R465" s="49"/>
      <c r="S465" s="49"/>
      <c r="T465" s="87"/>
      <c r="AT465" s="26" t="s">
        <v>153</v>
      </c>
      <c r="AU465" s="26" t="s">
        <v>89</v>
      </c>
    </row>
    <row r="466" s="12" customFormat="1">
      <c r="B466" s="232"/>
      <c r="D466" s="225" t="s">
        <v>236</v>
      </c>
      <c r="E466" s="233" t="s">
        <v>5</v>
      </c>
      <c r="F466" s="234" t="s">
        <v>262</v>
      </c>
      <c r="H466" s="233" t="s">
        <v>5</v>
      </c>
      <c r="I466" s="235"/>
      <c r="L466" s="232"/>
      <c r="M466" s="236"/>
      <c r="N466" s="237"/>
      <c r="O466" s="237"/>
      <c r="P466" s="237"/>
      <c r="Q466" s="237"/>
      <c r="R466" s="237"/>
      <c r="S466" s="237"/>
      <c r="T466" s="238"/>
      <c r="AT466" s="233" t="s">
        <v>236</v>
      </c>
      <c r="AU466" s="233" t="s">
        <v>89</v>
      </c>
      <c r="AV466" s="12" t="s">
        <v>84</v>
      </c>
      <c r="AW466" s="12" t="s">
        <v>40</v>
      </c>
      <c r="AX466" s="12" t="s">
        <v>77</v>
      </c>
      <c r="AY466" s="233" t="s">
        <v>146</v>
      </c>
    </row>
    <row r="467" s="12" customFormat="1">
      <c r="B467" s="232"/>
      <c r="D467" s="225" t="s">
        <v>236</v>
      </c>
      <c r="E467" s="233" t="s">
        <v>5</v>
      </c>
      <c r="F467" s="234" t="s">
        <v>652</v>
      </c>
      <c r="H467" s="233" t="s">
        <v>5</v>
      </c>
      <c r="I467" s="235"/>
      <c r="L467" s="232"/>
      <c r="M467" s="236"/>
      <c r="N467" s="237"/>
      <c r="O467" s="237"/>
      <c r="P467" s="237"/>
      <c r="Q467" s="237"/>
      <c r="R467" s="237"/>
      <c r="S467" s="237"/>
      <c r="T467" s="238"/>
      <c r="AT467" s="233" t="s">
        <v>236</v>
      </c>
      <c r="AU467" s="233" t="s">
        <v>89</v>
      </c>
      <c r="AV467" s="12" t="s">
        <v>84</v>
      </c>
      <c r="AW467" s="12" t="s">
        <v>40</v>
      </c>
      <c r="AX467" s="12" t="s">
        <v>77</v>
      </c>
      <c r="AY467" s="233" t="s">
        <v>146</v>
      </c>
    </row>
    <row r="468" s="13" customFormat="1">
      <c r="B468" s="239"/>
      <c r="D468" s="225" t="s">
        <v>236</v>
      </c>
      <c r="E468" s="240" t="s">
        <v>5</v>
      </c>
      <c r="F468" s="241" t="s">
        <v>653</v>
      </c>
      <c r="H468" s="242">
        <v>2.7000000000000002</v>
      </c>
      <c r="I468" s="243"/>
      <c r="L468" s="239"/>
      <c r="M468" s="244"/>
      <c r="N468" s="245"/>
      <c r="O468" s="245"/>
      <c r="P468" s="245"/>
      <c r="Q468" s="245"/>
      <c r="R468" s="245"/>
      <c r="S468" s="245"/>
      <c r="T468" s="246"/>
      <c r="AT468" s="240" t="s">
        <v>236</v>
      </c>
      <c r="AU468" s="240" t="s">
        <v>89</v>
      </c>
      <c r="AV468" s="13" t="s">
        <v>89</v>
      </c>
      <c r="AW468" s="13" t="s">
        <v>40</v>
      </c>
      <c r="AX468" s="13" t="s">
        <v>77</v>
      </c>
      <c r="AY468" s="240" t="s">
        <v>146</v>
      </c>
    </row>
    <row r="469" s="14" customFormat="1">
      <c r="B469" s="247"/>
      <c r="D469" s="225" t="s">
        <v>236</v>
      </c>
      <c r="E469" s="248" t="s">
        <v>5</v>
      </c>
      <c r="F469" s="249" t="s">
        <v>242</v>
      </c>
      <c r="H469" s="250">
        <v>2.7000000000000002</v>
      </c>
      <c r="I469" s="251"/>
      <c r="L469" s="247"/>
      <c r="M469" s="252"/>
      <c r="N469" s="253"/>
      <c r="O469" s="253"/>
      <c r="P469" s="253"/>
      <c r="Q469" s="253"/>
      <c r="R469" s="253"/>
      <c r="S469" s="253"/>
      <c r="T469" s="254"/>
      <c r="AT469" s="248" t="s">
        <v>236</v>
      </c>
      <c r="AU469" s="248" t="s">
        <v>89</v>
      </c>
      <c r="AV469" s="14" t="s">
        <v>145</v>
      </c>
      <c r="AW469" s="14" t="s">
        <v>40</v>
      </c>
      <c r="AX469" s="14" t="s">
        <v>84</v>
      </c>
      <c r="AY469" s="248" t="s">
        <v>146</v>
      </c>
    </row>
    <row r="470" s="1" customFormat="1" ht="16.5" customHeight="1">
      <c r="B470" s="212"/>
      <c r="C470" s="213" t="s">
        <v>654</v>
      </c>
      <c r="D470" s="213" t="s">
        <v>148</v>
      </c>
      <c r="E470" s="214" t="s">
        <v>655</v>
      </c>
      <c r="F470" s="215" t="s">
        <v>656</v>
      </c>
      <c r="G470" s="216" t="s">
        <v>426</v>
      </c>
      <c r="H470" s="217">
        <v>25.300000000000001</v>
      </c>
      <c r="I470" s="218"/>
      <c r="J470" s="219">
        <f>ROUND(I470*H470,2)</f>
        <v>0</v>
      </c>
      <c r="K470" s="215" t="s">
        <v>233</v>
      </c>
      <c r="L470" s="48"/>
      <c r="M470" s="220" t="s">
        <v>5</v>
      </c>
      <c r="N470" s="221" t="s">
        <v>49</v>
      </c>
      <c r="O470" s="49"/>
      <c r="P470" s="222">
        <f>O470*H470</f>
        <v>0</v>
      </c>
      <c r="Q470" s="222">
        <v>0</v>
      </c>
      <c r="R470" s="222">
        <f>Q470*H470</f>
        <v>0</v>
      </c>
      <c r="S470" s="222">
        <v>0.0017700000000000001</v>
      </c>
      <c r="T470" s="223">
        <f>S470*H470</f>
        <v>0.044781000000000001</v>
      </c>
      <c r="AR470" s="26" t="s">
        <v>329</v>
      </c>
      <c r="AT470" s="26" t="s">
        <v>148</v>
      </c>
      <c r="AU470" s="26" t="s">
        <v>89</v>
      </c>
      <c r="AY470" s="26" t="s">
        <v>146</v>
      </c>
      <c r="BE470" s="224">
        <f>IF(N470="základní",J470,0)</f>
        <v>0</v>
      </c>
      <c r="BF470" s="224">
        <f>IF(N470="snížená",J470,0)</f>
        <v>0</v>
      </c>
      <c r="BG470" s="224">
        <f>IF(N470="zákl. přenesená",J470,0)</f>
        <v>0</v>
      </c>
      <c r="BH470" s="224">
        <f>IF(N470="sníž. přenesená",J470,0)</f>
        <v>0</v>
      </c>
      <c r="BI470" s="224">
        <f>IF(N470="nulová",J470,0)</f>
        <v>0</v>
      </c>
      <c r="BJ470" s="26" t="s">
        <v>89</v>
      </c>
      <c r="BK470" s="224">
        <f>ROUND(I470*H470,2)</f>
        <v>0</v>
      </c>
      <c r="BL470" s="26" t="s">
        <v>329</v>
      </c>
      <c r="BM470" s="26" t="s">
        <v>657</v>
      </c>
    </row>
    <row r="471" s="1" customFormat="1">
      <c r="B471" s="48"/>
      <c r="D471" s="225" t="s">
        <v>153</v>
      </c>
      <c r="F471" s="226" t="s">
        <v>658</v>
      </c>
      <c r="I471" s="227"/>
      <c r="L471" s="48"/>
      <c r="M471" s="228"/>
      <c r="N471" s="49"/>
      <c r="O471" s="49"/>
      <c r="P471" s="49"/>
      <c r="Q471" s="49"/>
      <c r="R471" s="49"/>
      <c r="S471" s="49"/>
      <c r="T471" s="87"/>
      <c r="AT471" s="26" t="s">
        <v>153</v>
      </c>
      <c r="AU471" s="26" t="s">
        <v>89</v>
      </c>
    </row>
    <row r="472" s="12" customFormat="1">
      <c r="B472" s="232"/>
      <c r="D472" s="225" t="s">
        <v>236</v>
      </c>
      <c r="E472" s="233" t="s">
        <v>5</v>
      </c>
      <c r="F472" s="234" t="s">
        <v>262</v>
      </c>
      <c r="H472" s="233" t="s">
        <v>5</v>
      </c>
      <c r="I472" s="235"/>
      <c r="L472" s="232"/>
      <c r="M472" s="236"/>
      <c r="N472" s="237"/>
      <c r="O472" s="237"/>
      <c r="P472" s="237"/>
      <c r="Q472" s="237"/>
      <c r="R472" s="237"/>
      <c r="S472" s="237"/>
      <c r="T472" s="238"/>
      <c r="AT472" s="233" t="s">
        <v>236</v>
      </c>
      <c r="AU472" s="233" t="s">
        <v>89</v>
      </c>
      <c r="AV472" s="12" t="s">
        <v>84</v>
      </c>
      <c r="AW472" s="12" t="s">
        <v>40</v>
      </c>
      <c r="AX472" s="12" t="s">
        <v>77</v>
      </c>
      <c r="AY472" s="233" t="s">
        <v>146</v>
      </c>
    </row>
    <row r="473" s="12" customFormat="1">
      <c r="B473" s="232"/>
      <c r="D473" s="225" t="s">
        <v>236</v>
      </c>
      <c r="E473" s="233" t="s">
        <v>5</v>
      </c>
      <c r="F473" s="234" t="s">
        <v>659</v>
      </c>
      <c r="H473" s="233" t="s">
        <v>5</v>
      </c>
      <c r="I473" s="235"/>
      <c r="L473" s="232"/>
      <c r="M473" s="236"/>
      <c r="N473" s="237"/>
      <c r="O473" s="237"/>
      <c r="P473" s="237"/>
      <c r="Q473" s="237"/>
      <c r="R473" s="237"/>
      <c r="S473" s="237"/>
      <c r="T473" s="238"/>
      <c r="AT473" s="233" t="s">
        <v>236</v>
      </c>
      <c r="AU473" s="233" t="s">
        <v>89</v>
      </c>
      <c r="AV473" s="12" t="s">
        <v>84</v>
      </c>
      <c r="AW473" s="12" t="s">
        <v>40</v>
      </c>
      <c r="AX473" s="12" t="s">
        <v>77</v>
      </c>
      <c r="AY473" s="233" t="s">
        <v>146</v>
      </c>
    </row>
    <row r="474" s="13" customFormat="1">
      <c r="B474" s="239"/>
      <c r="D474" s="225" t="s">
        <v>236</v>
      </c>
      <c r="E474" s="240" t="s">
        <v>5</v>
      </c>
      <c r="F474" s="241" t="s">
        <v>660</v>
      </c>
      <c r="H474" s="242">
        <v>25.300000000000001</v>
      </c>
      <c r="I474" s="243"/>
      <c r="L474" s="239"/>
      <c r="M474" s="244"/>
      <c r="N474" s="245"/>
      <c r="O474" s="245"/>
      <c r="P474" s="245"/>
      <c r="Q474" s="245"/>
      <c r="R474" s="245"/>
      <c r="S474" s="245"/>
      <c r="T474" s="246"/>
      <c r="AT474" s="240" t="s">
        <v>236</v>
      </c>
      <c r="AU474" s="240" t="s">
        <v>89</v>
      </c>
      <c r="AV474" s="13" t="s">
        <v>89</v>
      </c>
      <c r="AW474" s="13" t="s">
        <v>40</v>
      </c>
      <c r="AX474" s="13" t="s">
        <v>77</v>
      </c>
      <c r="AY474" s="240" t="s">
        <v>146</v>
      </c>
    </row>
    <row r="475" s="14" customFormat="1">
      <c r="B475" s="247"/>
      <c r="D475" s="225" t="s">
        <v>236</v>
      </c>
      <c r="E475" s="248" t="s">
        <v>5</v>
      </c>
      <c r="F475" s="249" t="s">
        <v>242</v>
      </c>
      <c r="H475" s="250">
        <v>25.300000000000001</v>
      </c>
      <c r="I475" s="251"/>
      <c r="L475" s="247"/>
      <c r="M475" s="252"/>
      <c r="N475" s="253"/>
      <c r="O475" s="253"/>
      <c r="P475" s="253"/>
      <c r="Q475" s="253"/>
      <c r="R475" s="253"/>
      <c r="S475" s="253"/>
      <c r="T475" s="254"/>
      <c r="AT475" s="248" t="s">
        <v>236</v>
      </c>
      <c r="AU475" s="248" t="s">
        <v>89</v>
      </c>
      <c r="AV475" s="14" t="s">
        <v>145</v>
      </c>
      <c r="AW475" s="14" t="s">
        <v>40</v>
      </c>
      <c r="AX475" s="14" t="s">
        <v>84</v>
      </c>
      <c r="AY475" s="248" t="s">
        <v>146</v>
      </c>
    </row>
    <row r="476" s="1" customFormat="1" ht="16.5" customHeight="1">
      <c r="B476" s="212"/>
      <c r="C476" s="213" t="s">
        <v>661</v>
      </c>
      <c r="D476" s="213" t="s">
        <v>148</v>
      </c>
      <c r="E476" s="214" t="s">
        <v>662</v>
      </c>
      <c r="F476" s="215" t="s">
        <v>663</v>
      </c>
      <c r="G476" s="216" t="s">
        <v>287</v>
      </c>
      <c r="H476" s="217">
        <v>3</v>
      </c>
      <c r="I476" s="218"/>
      <c r="J476" s="219">
        <f>ROUND(I476*H476,2)</f>
        <v>0</v>
      </c>
      <c r="K476" s="215" t="s">
        <v>233</v>
      </c>
      <c r="L476" s="48"/>
      <c r="M476" s="220" t="s">
        <v>5</v>
      </c>
      <c r="N476" s="221" t="s">
        <v>49</v>
      </c>
      <c r="O476" s="49"/>
      <c r="P476" s="222">
        <f>O476*H476</f>
        <v>0</v>
      </c>
      <c r="Q476" s="222">
        <v>0</v>
      </c>
      <c r="R476" s="222">
        <f>Q476*H476</f>
        <v>0</v>
      </c>
      <c r="S476" s="222">
        <v>0.0090600000000000003</v>
      </c>
      <c r="T476" s="223">
        <f>S476*H476</f>
        <v>0.027180000000000003</v>
      </c>
      <c r="AR476" s="26" t="s">
        <v>329</v>
      </c>
      <c r="AT476" s="26" t="s">
        <v>148</v>
      </c>
      <c r="AU476" s="26" t="s">
        <v>89</v>
      </c>
      <c r="AY476" s="26" t="s">
        <v>146</v>
      </c>
      <c r="BE476" s="224">
        <f>IF(N476="základní",J476,0)</f>
        <v>0</v>
      </c>
      <c r="BF476" s="224">
        <f>IF(N476="snížená",J476,0)</f>
        <v>0</v>
      </c>
      <c r="BG476" s="224">
        <f>IF(N476="zákl. přenesená",J476,0)</f>
        <v>0</v>
      </c>
      <c r="BH476" s="224">
        <f>IF(N476="sníž. přenesená",J476,0)</f>
        <v>0</v>
      </c>
      <c r="BI476" s="224">
        <f>IF(N476="nulová",J476,0)</f>
        <v>0</v>
      </c>
      <c r="BJ476" s="26" t="s">
        <v>89</v>
      </c>
      <c r="BK476" s="224">
        <f>ROUND(I476*H476,2)</f>
        <v>0</v>
      </c>
      <c r="BL476" s="26" t="s">
        <v>329</v>
      </c>
      <c r="BM476" s="26" t="s">
        <v>664</v>
      </c>
    </row>
    <row r="477" s="1" customFormat="1">
      <c r="B477" s="48"/>
      <c r="D477" s="225" t="s">
        <v>153</v>
      </c>
      <c r="F477" s="226" t="s">
        <v>665</v>
      </c>
      <c r="I477" s="227"/>
      <c r="L477" s="48"/>
      <c r="M477" s="228"/>
      <c r="N477" s="49"/>
      <c r="O477" s="49"/>
      <c r="P477" s="49"/>
      <c r="Q477" s="49"/>
      <c r="R477" s="49"/>
      <c r="S477" s="49"/>
      <c r="T477" s="87"/>
      <c r="AT477" s="26" t="s">
        <v>153</v>
      </c>
      <c r="AU477" s="26" t="s">
        <v>89</v>
      </c>
    </row>
    <row r="478" s="12" customFormat="1">
      <c r="B478" s="232"/>
      <c r="D478" s="225" t="s">
        <v>236</v>
      </c>
      <c r="E478" s="233" t="s">
        <v>5</v>
      </c>
      <c r="F478" s="234" t="s">
        <v>262</v>
      </c>
      <c r="H478" s="233" t="s">
        <v>5</v>
      </c>
      <c r="I478" s="235"/>
      <c r="L478" s="232"/>
      <c r="M478" s="236"/>
      <c r="N478" s="237"/>
      <c r="O478" s="237"/>
      <c r="P478" s="237"/>
      <c r="Q478" s="237"/>
      <c r="R478" s="237"/>
      <c r="S478" s="237"/>
      <c r="T478" s="238"/>
      <c r="AT478" s="233" t="s">
        <v>236</v>
      </c>
      <c r="AU478" s="233" t="s">
        <v>89</v>
      </c>
      <c r="AV478" s="12" t="s">
        <v>84</v>
      </c>
      <c r="AW478" s="12" t="s">
        <v>40</v>
      </c>
      <c r="AX478" s="12" t="s">
        <v>77</v>
      </c>
      <c r="AY478" s="233" t="s">
        <v>146</v>
      </c>
    </row>
    <row r="479" s="12" customFormat="1">
      <c r="B479" s="232"/>
      <c r="D479" s="225" t="s">
        <v>236</v>
      </c>
      <c r="E479" s="233" t="s">
        <v>5</v>
      </c>
      <c r="F479" s="234" t="s">
        <v>666</v>
      </c>
      <c r="H479" s="233" t="s">
        <v>5</v>
      </c>
      <c r="I479" s="235"/>
      <c r="L479" s="232"/>
      <c r="M479" s="236"/>
      <c r="N479" s="237"/>
      <c r="O479" s="237"/>
      <c r="P479" s="237"/>
      <c r="Q479" s="237"/>
      <c r="R479" s="237"/>
      <c r="S479" s="237"/>
      <c r="T479" s="238"/>
      <c r="AT479" s="233" t="s">
        <v>236</v>
      </c>
      <c r="AU479" s="233" t="s">
        <v>89</v>
      </c>
      <c r="AV479" s="12" t="s">
        <v>84</v>
      </c>
      <c r="AW479" s="12" t="s">
        <v>40</v>
      </c>
      <c r="AX479" s="12" t="s">
        <v>77</v>
      </c>
      <c r="AY479" s="233" t="s">
        <v>146</v>
      </c>
    </row>
    <row r="480" s="13" customFormat="1">
      <c r="B480" s="239"/>
      <c r="D480" s="225" t="s">
        <v>236</v>
      </c>
      <c r="E480" s="240" t="s">
        <v>5</v>
      </c>
      <c r="F480" s="241" t="s">
        <v>159</v>
      </c>
      <c r="H480" s="242">
        <v>3</v>
      </c>
      <c r="I480" s="243"/>
      <c r="L480" s="239"/>
      <c r="M480" s="244"/>
      <c r="N480" s="245"/>
      <c r="O480" s="245"/>
      <c r="P480" s="245"/>
      <c r="Q480" s="245"/>
      <c r="R480" s="245"/>
      <c r="S480" s="245"/>
      <c r="T480" s="246"/>
      <c r="AT480" s="240" t="s">
        <v>236</v>
      </c>
      <c r="AU480" s="240" t="s">
        <v>89</v>
      </c>
      <c r="AV480" s="13" t="s">
        <v>89</v>
      </c>
      <c r="AW480" s="13" t="s">
        <v>40</v>
      </c>
      <c r="AX480" s="13" t="s">
        <v>77</v>
      </c>
      <c r="AY480" s="240" t="s">
        <v>146</v>
      </c>
    </row>
    <row r="481" s="14" customFormat="1">
      <c r="B481" s="247"/>
      <c r="D481" s="225" t="s">
        <v>236</v>
      </c>
      <c r="E481" s="248" t="s">
        <v>5</v>
      </c>
      <c r="F481" s="249" t="s">
        <v>242</v>
      </c>
      <c r="H481" s="250">
        <v>3</v>
      </c>
      <c r="I481" s="251"/>
      <c r="L481" s="247"/>
      <c r="M481" s="252"/>
      <c r="N481" s="253"/>
      <c r="O481" s="253"/>
      <c r="P481" s="253"/>
      <c r="Q481" s="253"/>
      <c r="R481" s="253"/>
      <c r="S481" s="253"/>
      <c r="T481" s="254"/>
      <c r="AT481" s="248" t="s">
        <v>236</v>
      </c>
      <c r="AU481" s="248" t="s">
        <v>89</v>
      </c>
      <c r="AV481" s="14" t="s">
        <v>145</v>
      </c>
      <c r="AW481" s="14" t="s">
        <v>40</v>
      </c>
      <c r="AX481" s="14" t="s">
        <v>84</v>
      </c>
      <c r="AY481" s="248" t="s">
        <v>146</v>
      </c>
    </row>
    <row r="482" s="1" customFormat="1" ht="16.5" customHeight="1">
      <c r="B482" s="212"/>
      <c r="C482" s="213" t="s">
        <v>667</v>
      </c>
      <c r="D482" s="213" t="s">
        <v>148</v>
      </c>
      <c r="E482" s="214" t="s">
        <v>668</v>
      </c>
      <c r="F482" s="215" t="s">
        <v>669</v>
      </c>
      <c r="G482" s="216" t="s">
        <v>426</v>
      </c>
      <c r="H482" s="217">
        <v>365</v>
      </c>
      <c r="I482" s="218"/>
      <c r="J482" s="219">
        <f>ROUND(I482*H482,2)</f>
        <v>0</v>
      </c>
      <c r="K482" s="215" t="s">
        <v>233</v>
      </c>
      <c r="L482" s="48"/>
      <c r="M482" s="220" t="s">
        <v>5</v>
      </c>
      <c r="N482" s="221" t="s">
        <v>49</v>
      </c>
      <c r="O482" s="49"/>
      <c r="P482" s="222">
        <f>O482*H482</f>
        <v>0</v>
      </c>
      <c r="Q482" s="222">
        <v>0</v>
      </c>
      <c r="R482" s="222">
        <f>Q482*H482</f>
        <v>0</v>
      </c>
      <c r="S482" s="222">
        <v>0.002</v>
      </c>
      <c r="T482" s="223">
        <f>S482*H482</f>
        <v>0.72999999999999998</v>
      </c>
      <c r="AR482" s="26" t="s">
        <v>329</v>
      </c>
      <c r="AT482" s="26" t="s">
        <v>148</v>
      </c>
      <c r="AU482" s="26" t="s">
        <v>89</v>
      </c>
      <c r="AY482" s="26" t="s">
        <v>146</v>
      </c>
      <c r="BE482" s="224">
        <f>IF(N482="základní",J482,0)</f>
        <v>0</v>
      </c>
      <c r="BF482" s="224">
        <f>IF(N482="snížená",J482,0)</f>
        <v>0</v>
      </c>
      <c r="BG482" s="224">
        <f>IF(N482="zákl. přenesená",J482,0)</f>
        <v>0</v>
      </c>
      <c r="BH482" s="224">
        <f>IF(N482="sníž. přenesená",J482,0)</f>
        <v>0</v>
      </c>
      <c r="BI482" s="224">
        <f>IF(N482="nulová",J482,0)</f>
        <v>0</v>
      </c>
      <c r="BJ482" s="26" t="s">
        <v>89</v>
      </c>
      <c r="BK482" s="224">
        <f>ROUND(I482*H482,2)</f>
        <v>0</v>
      </c>
      <c r="BL482" s="26" t="s">
        <v>329</v>
      </c>
      <c r="BM482" s="26" t="s">
        <v>670</v>
      </c>
    </row>
    <row r="483" s="1" customFormat="1">
      <c r="B483" s="48"/>
      <c r="D483" s="225" t="s">
        <v>153</v>
      </c>
      <c r="F483" s="226" t="s">
        <v>671</v>
      </c>
      <c r="I483" s="227"/>
      <c r="L483" s="48"/>
      <c r="M483" s="228"/>
      <c r="N483" s="49"/>
      <c r="O483" s="49"/>
      <c r="P483" s="49"/>
      <c r="Q483" s="49"/>
      <c r="R483" s="49"/>
      <c r="S483" s="49"/>
      <c r="T483" s="87"/>
      <c r="AT483" s="26" t="s">
        <v>153</v>
      </c>
      <c r="AU483" s="26" t="s">
        <v>89</v>
      </c>
    </row>
    <row r="484" s="12" customFormat="1">
      <c r="B484" s="232"/>
      <c r="D484" s="225" t="s">
        <v>236</v>
      </c>
      <c r="E484" s="233" t="s">
        <v>5</v>
      </c>
      <c r="F484" s="234" t="s">
        <v>262</v>
      </c>
      <c r="H484" s="233" t="s">
        <v>5</v>
      </c>
      <c r="I484" s="235"/>
      <c r="L484" s="232"/>
      <c r="M484" s="236"/>
      <c r="N484" s="237"/>
      <c r="O484" s="237"/>
      <c r="P484" s="237"/>
      <c r="Q484" s="237"/>
      <c r="R484" s="237"/>
      <c r="S484" s="237"/>
      <c r="T484" s="238"/>
      <c r="AT484" s="233" t="s">
        <v>236</v>
      </c>
      <c r="AU484" s="233" t="s">
        <v>89</v>
      </c>
      <c r="AV484" s="12" t="s">
        <v>84</v>
      </c>
      <c r="AW484" s="12" t="s">
        <v>40</v>
      </c>
      <c r="AX484" s="12" t="s">
        <v>77</v>
      </c>
      <c r="AY484" s="233" t="s">
        <v>146</v>
      </c>
    </row>
    <row r="485" s="12" customFormat="1">
      <c r="B485" s="232"/>
      <c r="D485" s="225" t="s">
        <v>236</v>
      </c>
      <c r="E485" s="233" t="s">
        <v>5</v>
      </c>
      <c r="F485" s="234" t="s">
        <v>672</v>
      </c>
      <c r="H485" s="233" t="s">
        <v>5</v>
      </c>
      <c r="I485" s="235"/>
      <c r="L485" s="232"/>
      <c r="M485" s="236"/>
      <c r="N485" s="237"/>
      <c r="O485" s="237"/>
      <c r="P485" s="237"/>
      <c r="Q485" s="237"/>
      <c r="R485" s="237"/>
      <c r="S485" s="237"/>
      <c r="T485" s="238"/>
      <c r="AT485" s="233" t="s">
        <v>236</v>
      </c>
      <c r="AU485" s="233" t="s">
        <v>89</v>
      </c>
      <c r="AV485" s="12" t="s">
        <v>84</v>
      </c>
      <c r="AW485" s="12" t="s">
        <v>40</v>
      </c>
      <c r="AX485" s="12" t="s">
        <v>77</v>
      </c>
      <c r="AY485" s="233" t="s">
        <v>146</v>
      </c>
    </row>
    <row r="486" s="13" customFormat="1">
      <c r="B486" s="239"/>
      <c r="D486" s="225" t="s">
        <v>236</v>
      </c>
      <c r="E486" s="240" t="s">
        <v>5</v>
      </c>
      <c r="F486" s="241" t="s">
        <v>673</v>
      </c>
      <c r="H486" s="242">
        <v>365</v>
      </c>
      <c r="I486" s="243"/>
      <c r="L486" s="239"/>
      <c r="M486" s="244"/>
      <c r="N486" s="245"/>
      <c r="O486" s="245"/>
      <c r="P486" s="245"/>
      <c r="Q486" s="245"/>
      <c r="R486" s="245"/>
      <c r="S486" s="245"/>
      <c r="T486" s="246"/>
      <c r="AT486" s="240" t="s">
        <v>236</v>
      </c>
      <c r="AU486" s="240" t="s">
        <v>89</v>
      </c>
      <c r="AV486" s="13" t="s">
        <v>89</v>
      </c>
      <c r="AW486" s="13" t="s">
        <v>40</v>
      </c>
      <c r="AX486" s="13" t="s">
        <v>77</v>
      </c>
      <c r="AY486" s="240" t="s">
        <v>146</v>
      </c>
    </row>
    <row r="487" s="14" customFormat="1">
      <c r="B487" s="247"/>
      <c r="D487" s="225" t="s">
        <v>236</v>
      </c>
      <c r="E487" s="248" t="s">
        <v>5</v>
      </c>
      <c r="F487" s="249" t="s">
        <v>242</v>
      </c>
      <c r="H487" s="250">
        <v>365</v>
      </c>
      <c r="I487" s="251"/>
      <c r="L487" s="247"/>
      <c r="M487" s="252"/>
      <c r="N487" s="253"/>
      <c r="O487" s="253"/>
      <c r="P487" s="253"/>
      <c r="Q487" s="253"/>
      <c r="R487" s="253"/>
      <c r="S487" s="253"/>
      <c r="T487" s="254"/>
      <c r="AT487" s="248" t="s">
        <v>236</v>
      </c>
      <c r="AU487" s="248" t="s">
        <v>89</v>
      </c>
      <c r="AV487" s="14" t="s">
        <v>145</v>
      </c>
      <c r="AW487" s="14" t="s">
        <v>40</v>
      </c>
      <c r="AX487" s="14" t="s">
        <v>84</v>
      </c>
      <c r="AY487" s="248" t="s">
        <v>146</v>
      </c>
    </row>
    <row r="488" s="1" customFormat="1" ht="25.5" customHeight="1">
      <c r="B488" s="212"/>
      <c r="C488" s="213" t="s">
        <v>674</v>
      </c>
      <c r="D488" s="213" t="s">
        <v>148</v>
      </c>
      <c r="E488" s="214" t="s">
        <v>675</v>
      </c>
      <c r="F488" s="215" t="s">
        <v>676</v>
      </c>
      <c r="G488" s="216" t="s">
        <v>287</v>
      </c>
      <c r="H488" s="217">
        <v>5</v>
      </c>
      <c r="I488" s="218"/>
      <c r="J488" s="219">
        <f>ROUND(I488*H488,2)</f>
        <v>0</v>
      </c>
      <c r="K488" s="215" t="s">
        <v>233</v>
      </c>
      <c r="L488" s="48"/>
      <c r="M488" s="220" t="s">
        <v>5</v>
      </c>
      <c r="N488" s="221" t="s">
        <v>49</v>
      </c>
      <c r="O488" s="49"/>
      <c r="P488" s="222">
        <f>O488*H488</f>
        <v>0</v>
      </c>
      <c r="Q488" s="222">
        <v>0</v>
      </c>
      <c r="R488" s="222">
        <f>Q488*H488</f>
        <v>0</v>
      </c>
      <c r="S488" s="222">
        <v>0.0018799999999999999</v>
      </c>
      <c r="T488" s="223">
        <f>S488*H488</f>
        <v>0.0094000000000000004</v>
      </c>
      <c r="AR488" s="26" t="s">
        <v>329</v>
      </c>
      <c r="AT488" s="26" t="s">
        <v>148</v>
      </c>
      <c r="AU488" s="26" t="s">
        <v>89</v>
      </c>
      <c r="AY488" s="26" t="s">
        <v>146</v>
      </c>
      <c r="BE488" s="224">
        <f>IF(N488="základní",J488,0)</f>
        <v>0</v>
      </c>
      <c r="BF488" s="224">
        <f>IF(N488="snížená",J488,0)</f>
        <v>0</v>
      </c>
      <c r="BG488" s="224">
        <f>IF(N488="zákl. přenesená",J488,0)</f>
        <v>0</v>
      </c>
      <c r="BH488" s="224">
        <f>IF(N488="sníž. přenesená",J488,0)</f>
        <v>0</v>
      </c>
      <c r="BI488" s="224">
        <f>IF(N488="nulová",J488,0)</f>
        <v>0</v>
      </c>
      <c r="BJ488" s="26" t="s">
        <v>89</v>
      </c>
      <c r="BK488" s="224">
        <f>ROUND(I488*H488,2)</f>
        <v>0</v>
      </c>
      <c r="BL488" s="26" t="s">
        <v>329</v>
      </c>
      <c r="BM488" s="26" t="s">
        <v>677</v>
      </c>
    </row>
    <row r="489" s="1" customFormat="1">
      <c r="B489" s="48"/>
      <c r="D489" s="225" t="s">
        <v>153</v>
      </c>
      <c r="F489" s="226" t="s">
        <v>678</v>
      </c>
      <c r="I489" s="227"/>
      <c r="L489" s="48"/>
      <c r="M489" s="228"/>
      <c r="N489" s="49"/>
      <c r="O489" s="49"/>
      <c r="P489" s="49"/>
      <c r="Q489" s="49"/>
      <c r="R489" s="49"/>
      <c r="S489" s="49"/>
      <c r="T489" s="87"/>
      <c r="AT489" s="26" t="s">
        <v>153</v>
      </c>
      <c r="AU489" s="26" t="s">
        <v>89</v>
      </c>
    </row>
    <row r="490" s="12" customFormat="1">
      <c r="B490" s="232"/>
      <c r="D490" s="225" t="s">
        <v>236</v>
      </c>
      <c r="E490" s="233" t="s">
        <v>5</v>
      </c>
      <c r="F490" s="234" t="s">
        <v>679</v>
      </c>
      <c r="H490" s="233" t="s">
        <v>5</v>
      </c>
      <c r="I490" s="235"/>
      <c r="L490" s="232"/>
      <c r="M490" s="236"/>
      <c r="N490" s="237"/>
      <c r="O490" s="237"/>
      <c r="P490" s="237"/>
      <c r="Q490" s="237"/>
      <c r="R490" s="237"/>
      <c r="S490" s="237"/>
      <c r="T490" s="238"/>
      <c r="AT490" s="233" t="s">
        <v>236</v>
      </c>
      <c r="AU490" s="233" t="s">
        <v>89</v>
      </c>
      <c r="AV490" s="12" t="s">
        <v>84</v>
      </c>
      <c r="AW490" s="12" t="s">
        <v>40</v>
      </c>
      <c r="AX490" s="12" t="s">
        <v>77</v>
      </c>
      <c r="AY490" s="233" t="s">
        <v>146</v>
      </c>
    </row>
    <row r="491" s="13" customFormat="1">
      <c r="B491" s="239"/>
      <c r="D491" s="225" t="s">
        <v>236</v>
      </c>
      <c r="E491" s="240" t="s">
        <v>5</v>
      </c>
      <c r="F491" s="241" t="s">
        <v>168</v>
      </c>
      <c r="H491" s="242">
        <v>5</v>
      </c>
      <c r="I491" s="243"/>
      <c r="L491" s="239"/>
      <c r="M491" s="244"/>
      <c r="N491" s="245"/>
      <c r="O491" s="245"/>
      <c r="P491" s="245"/>
      <c r="Q491" s="245"/>
      <c r="R491" s="245"/>
      <c r="S491" s="245"/>
      <c r="T491" s="246"/>
      <c r="AT491" s="240" t="s">
        <v>236</v>
      </c>
      <c r="AU491" s="240" t="s">
        <v>89</v>
      </c>
      <c r="AV491" s="13" t="s">
        <v>89</v>
      </c>
      <c r="AW491" s="13" t="s">
        <v>40</v>
      </c>
      <c r="AX491" s="13" t="s">
        <v>77</v>
      </c>
      <c r="AY491" s="240" t="s">
        <v>146</v>
      </c>
    </row>
    <row r="492" s="14" customFormat="1">
      <c r="B492" s="247"/>
      <c r="D492" s="225" t="s">
        <v>236</v>
      </c>
      <c r="E492" s="248" t="s">
        <v>5</v>
      </c>
      <c r="F492" s="249" t="s">
        <v>242</v>
      </c>
      <c r="H492" s="250">
        <v>5</v>
      </c>
      <c r="I492" s="251"/>
      <c r="L492" s="247"/>
      <c r="M492" s="252"/>
      <c r="N492" s="253"/>
      <c r="O492" s="253"/>
      <c r="P492" s="253"/>
      <c r="Q492" s="253"/>
      <c r="R492" s="253"/>
      <c r="S492" s="253"/>
      <c r="T492" s="254"/>
      <c r="AT492" s="248" t="s">
        <v>236</v>
      </c>
      <c r="AU492" s="248" t="s">
        <v>89</v>
      </c>
      <c r="AV492" s="14" t="s">
        <v>145</v>
      </c>
      <c r="AW492" s="14" t="s">
        <v>40</v>
      </c>
      <c r="AX492" s="14" t="s">
        <v>84</v>
      </c>
      <c r="AY492" s="248" t="s">
        <v>146</v>
      </c>
    </row>
    <row r="493" s="1" customFormat="1" ht="16.5" customHeight="1">
      <c r="B493" s="212"/>
      <c r="C493" s="213" t="s">
        <v>680</v>
      </c>
      <c r="D493" s="213" t="s">
        <v>148</v>
      </c>
      <c r="E493" s="214" t="s">
        <v>681</v>
      </c>
      <c r="F493" s="215" t="s">
        <v>682</v>
      </c>
      <c r="G493" s="216" t="s">
        <v>426</v>
      </c>
      <c r="H493" s="217">
        <v>59.100000000000001</v>
      </c>
      <c r="I493" s="218"/>
      <c r="J493" s="219">
        <f>ROUND(I493*H493,2)</f>
        <v>0</v>
      </c>
      <c r="K493" s="215" t="s">
        <v>233</v>
      </c>
      <c r="L493" s="48"/>
      <c r="M493" s="220" t="s">
        <v>5</v>
      </c>
      <c r="N493" s="221" t="s">
        <v>49</v>
      </c>
      <c r="O493" s="49"/>
      <c r="P493" s="222">
        <f>O493*H493</f>
        <v>0</v>
      </c>
      <c r="Q493" s="222">
        <v>0</v>
      </c>
      <c r="R493" s="222">
        <f>Q493*H493</f>
        <v>0</v>
      </c>
      <c r="S493" s="222">
        <v>0.0025999999999999999</v>
      </c>
      <c r="T493" s="223">
        <f>S493*H493</f>
        <v>0.15365999999999999</v>
      </c>
      <c r="AR493" s="26" t="s">
        <v>329</v>
      </c>
      <c r="AT493" s="26" t="s">
        <v>148</v>
      </c>
      <c r="AU493" s="26" t="s">
        <v>89</v>
      </c>
      <c r="AY493" s="26" t="s">
        <v>146</v>
      </c>
      <c r="BE493" s="224">
        <f>IF(N493="základní",J493,0)</f>
        <v>0</v>
      </c>
      <c r="BF493" s="224">
        <f>IF(N493="snížená",J493,0)</f>
        <v>0</v>
      </c>
      <c r="BG493" s="224">
        <f>IF(N493="zákl. přenesená",J493,0)</f>
        <v>0</v>
      </c>
      <c r="BH493" s="224">
        <f>IF(N493="sníž. přenesená",J493,0)</f>
        <v>0</v>
      </c>
      <c r="BI493" s="224">
        <f>IF(N493="nulová",J493,0)</f>
        <v>0</v>
      </c>
      <c r="BJ493" s="26" t="s">
        <v>89</v>
      </c>
      <c r="BK493" s="224">
        <f>ROUND(I493*H493,2)</f>
        <v>0</v>
      </c>
      <c r="BL493" s="26" t="s">
        <v>329</v>
      </c>
      <c r="BM493" s="26" t="s">
        <v>683</v>
      </c>
    </row>
    <row r="494" s="1" customFormat="1">
      <c r="B494" s="48"/>
      <c r="D494" s="225" t="s">
        <v>153</v>
      </c>
      <c r="F494" s="226" t="s">
        <v>684</v>
      </c>
      <c r="I494" s="227"/>
      <c r="L494" s="48"/>
      <c r="M494" s="228"/>
      <c r="N494" s="49"/>
      <c r="O494" s="49"/>
      <c r="P494" s="49"/>
      <c r="Q494" s="49"/>
      <c r="R494" s="49"/>
      <c r="S494" s="49"/>
      <c r="T494" s="87"/>
      <c r="AT494" s="26" t="s">
        <v>153</v>
      </c>
      <c r="AU494" s="26" t="s">
        <v>89</v>
      </c>
    </row>
    <row r="495" s="12" customFormat="1">
      <c r="B495" s="232"/>
      <c r="D495" s="225" t="s">
        <v>236</v>
      </c>
      <c r="E495" s="233" t="s">
        <v>5</v>
      </c>
      <c r="F495" s="234" t="s">
        <v>262</v>
      </c>
      <c r="H495" s="233" t="s">
        <v>5</v>
      </c>
      <c r="I495" s="235"/>
      <c r="L495" s="232"/>
      <c r="M495" s="236"/>
      <c r="N495" s="237"/>
      <c r="O495" s="237"/>
      <c r="P495" s="237"/>
      <c r="Q495" s="237"/>
      <c r="R495" s="237"/>
      <c r="S495" s="237"/>
      <c r="T495" s="238"/>
      <c r="AT495" s="233" t="s">
        <v>236</v>
      </c>
      <c r="AU495" s="233" t="s">
        <v>89</v>
      </c>
      <c r="AV495" s="12" t="s">
        <v>84</v>
      </c>
      <c r="AW495" s="12" t="s">
        <v>40</v>
      </c>
      <c r="AX495" s="12" t="s">
        <v>77</v>
      </c>
      <c r="AY495" s="233" t="s">
        <v>146</v>
      </c>
    </row>
    <row r="496" s="12" customFormat="1">
      <c r="B496" s="232"/>
      <c r="D496" s="225" t="s">
        <v>236</v>
      </c>
      <c r="E496" s="233" t="s">
        <v>5</v>
      </c>
      <c r="F496" s="234" t="s">
        <v>685</v>
      </c>
      <c r="H496" s="233" t="s">
        <v>5</v>
      </c>
      <c r="I496" s="235"/>
      <c r="L496" s="232"/>
      <c r="M496" s="236"/>
      <c r="N496" s="237"/>
      <c r="O496" s="237"/>
      <c r="P496" s="237"/>
      <c r="Q496" s="237"/>
      <c r="R496" s="237"/>
      <c r="S496" s="237"/>
      <c r="T496" s="238"/>
      <c r="AT496" s="233" t="s">
        <v>236</v>
      </c>
      <c r="AU496" s="233" t="s">
        <v>89</v>
      </c>
      <c r="AV496" s="12" t="s">
        <v>84</v>
      </c>
      <c r="AW496" s="12" t="s">
        <v>40</v>
      </c>
      <c r="AX496" s="12" t="s">
        <v>77</v>
      </c>
      <c r="AY496" s="233" t="s">
        <v>146</v>
      </c>
    </row>
    <row r="497" s="13" customFormat="1">
      <c r="B497" s="239"/>
      <c r="D497" s="225" t="s">
        <v>236</v>
      </c>
      <c r="E497" s="240" t="s">
        <v>5</v>
      </c>
      <c r="F497" s="241" t="s">
        <v>686</v>
      </c>
      <c r="H497" s="242">
        <v>33.5</v>
      </c>
      <c r="I497" s="243"/>
      <c r="L497" s="239"/>
      <c r="M497" s="244"/>
      <c r="N497" s="245"/>
      <c r="O497" s="245"/>
      <c r="P497" s="245"/>
      <c r="Q497" s="245"/>
      <c r="R497" s="245"/>
      <c r="S497" s="245"/>
      <c r="T497" s="246"/>
      <c r="AT497" s="240" t="s">
        <v>236</v>
      </c>
      <c r="AU497" s="240" t="s">
        <v>89</v>
      </c>
      <c r="AV497" s="13" t="s">
        <v>89</v>
      </c>
      <c r="AW497" s="13" t="s">
        <v>40</v>
      </c>
      <c r="AX497" s="13" t="s">
        <v>77</v>
      </c>
      <c r="AY497" s="240" t="s">
        <v>146</v>
      </c>
    </row>
    <row r="498" s="12" customFormat="1">
      <c r="B498" s="232"/>
      <c r="D498" s="225" t="s">
        <v>236</v>
      </c>
      <c r="E498" s="233" t="s">
        <v>5</v>
      </c>
      <c r="F498" s="234" t="s">
        <v>687</v>
      </c>
      <c r="H498" s="233" t="s">
        <v>5</v>
      </c>
      <c r="I498" s="235"/>
      <c r="L498" s="232"/>
      <c r="M498" s="236"/>
      <c r="N498" s="237"/>
      <c r="O498" s="237"/>
      <c r="P498" s="237"/>
      <c r="Q498" s="237"/>
      <c r="R498" s="237"/>
      <c r="S498" s="237"/>
      <c r="T498" s="238"/>
      <c r="AT498" s="233" t="s">
        <v>236</v>
      </c>
      <c r="AU498" s="233" t="s">
        <v>89</v>
      </c>
      <c r="AV498" s="12" t="s">
        <v>84</v>
      </c>
      <c r="AW498" s="12" t="s">
        <v>40</v>
      </c>
      <c r="AX498" s="12" t="s">
        <v>77</v>
      </c>
      <c r="AY498" s="233" t="s">
        <v>146</v>
      </c>
    </row>
    <row r="499" s="13" customFormat="1">
      <c r="B499" s="239"/>
      <c r="D499" s="225" t="s">
        <v>236</v>
      </c>
      <c r="E499" s="240" t="s">
        <v>5</v>
      </c>
      <c r="F499" s="241" t="s">
        <v>688</v>
      </c>
      <c r="H499" s="242">
        <v>25.600000000000001</v>
      </c>
      <c r="I499" s="243"/>
      <c r="L499" s="239"/>
      <c r="M499" s="244"/>
      <c r="N499" s="245"/>
      <c r="O499" s="245"/>
      <c r="P499" s="245"/>
      <c r="Q499" s="245"/>
      <c r="R499" s="245"/>
      <c r="S499" s="245"/>
      <c r="T499" s="246"/>
      <c r="AT499" s="240" t="s">
        <v>236</v>
      </c>
      <c r="AU499" s="240" t="s">
        <v>89</v>
      </c>
      <c r="AV499" s="13" t="s">
        <v>89</v>
      </c>
      <c r="AW499" s="13" t="s">
        <v>40</v>
      </c>
      <c r="AX499" s="13" t="s">
        <v>77</v>
      </c>
      <c r="AY499" s="240" t="s">
        <v>146</v>
      </c>
    </row>
    <row r="500" s="14" customFormat="1">
      <c r="B500" s="247"/>
      <c r="D500" s="225" t="s">
        <v>236</v>
      </c>
      <c r="E500" s="248" t="s">
        <v>5</v>
      </c>
      <c r="F500" s="249" t="s">
        <v>242</v>
      </c>
      <c r="H500" s="250">
        <v>59.100000000000001</v>
      </c>
      <c r="I500" s="251"/>
      <c r="L500" s="247"/>
      <c r="M500" s="252"/>
      <c r="N500" s="253"/>
      <c r="O500" s="253"/>
      <c r="P500" s="253"/>
      <c r="Q500" s="253"/>
      <c r="R500" s="253"/>
      <c r="S500" s="253"/>
      <c r="T500" s="254"/>
      <c r="AT500" s="248" t="s">
        <v>236</v>
      </c>
      <c r="AU500" s="248" t="s">
        <v>89</v>
      </c>
      <c r="AV500" s="14" t="s">
        <v>145</v>
      </c>
      <c r="AW500" s="14" t="s">
        <v>40</v>
      </c>
      <c r="AX500" s="14" t="s">
        <v>84</v>
      </c>
      <c r="AY500" s="248" t="s">
        <v>146</v>
      </c>
    </row>
    <row r="501" s="1" customFormat="1" ht="16.5" customHeight="1">
      <c r="B501" s="212"/>
      <c r="C501" s="213" t="s">
        <v>689</v>
      </c>
      <c r="D501" s="213" t="s">
        <v>148</v>
      </c>
      <c r="E501" s="214" t="s">
        <v>690</v>
      </c>
      <c r="F501" s="215" t="s">
        <v>691</v>
      </c>
      <c r="G501" s="216" t="s">
        <v>426</v>
      </c>
      <c r="H501" s="217">
        <v>47.799999999999997</v>
      </c>
      <c r="I501" s="218"/>
      <c r="J501" s="219">
        <f>ROUND(I501*H501,2)</f>
        <v>0</v>
      </c>
      <c r="K501" s="215" t="s">
        <v>233</v>
      </c>
      <c r="L501" s="48"/>
      <c r="M501" s="220" t="s">
        <v>5</v>
      </c>
      <c r="N501" s="221" t="s">
        <v>49</v>
      </c>
      <c r="O501" s="49"/>
      <c r="P501" s="222">
        <f>O501*H501</f>
        <v>0</v>
      </c>
      <c r="Q501" s="222">
        <v>0</v>
      </c>
      <c r="R501" s="222">
        <f>Q501*H501</f>
        <v>0</v>
      </c>
      <c r="S501" s="222">
        <v>0.0060499999999999998</v>
      </c>
      <c r="T501" s="223">
        <f>S501*H501</f>
        <v>0.28918999999999995</v>
      </c>
      <c r="AR501" s="26" t="s">
        <v>329</v>
      </c>
      <c r="AT501" s="26" t="s">
        <v>148</v>
      </c>
      <c r="AU501" s="26" t="s">
        <v>89</v>
      </c>
      <c r="AY501" s="26" t="s">
        <v>146</v>
      </c>
      <c r="BE501" s="224">
        <f>IF(N501="základní",J501,0)</f>
        <v>0</v>
      </c>
      <c r="BF501" s="224">
        <f>IF(N501="snížená",J501,0)</f>
        <v>0</v>
      </c>
      <c r="BG501" s="224">
        <f>IF(N501="zákl. přenesená",J501,0)</f>
        <v>0</v>
      </c>
      <c r="BH501" s="224">
        <f>IF(N501="sníž. přenesená",J501,0)</f>
        <v>0</v>
      </c>
      <c r="BI501" s="224">
        <f>IF(N501="nulová",J501,0)</f>
        <v>0</v>
      </c>
      <c r="BJ501" s="26" t="s">
        <v>89</v>
      </c>
      <c r="BK501" s="224">
        <f>ROUND(I501*H501,2)</f>
        <v>0</v>
      </c>
      <c r="BL501" s="26" t="s">
        <v>329</v>
      </c>
      <c r="BM501" s="26" t="s">
        <v>692</v>
      </c>
    </row>
    <row r="502" s="1" customFormat="1">
      <c r="B502" s="48"/>
      <c r="D502" s="225" t="s">
        <v>153</v>
      </c>
      <c r="F502" s="226" t="s">
        <v>693</v>
      </c>
      <c r="I502" s="227"/>
      <c r="L502" s="48"/>
      <c r="M502" s="228"/>
      <c r="N502" s="49"/>
      <c r="O502" s="49"/>
      <c r="P502" s="49"/>
      <c r="Q502" s="49"/>
      <c r="R502" s="49"/>
      <c r="S502" s="49"/>
      <c r="T502" s="87"/>
      <c r="AT502" s="26" t="s">
        <v>153</v>
      </c>
      <c r="AU502" s="26" t="s">
        <v>89</v>
      </c>
    </row>
    <row r="503" s="12" customFormat="1">
      <c r="B503" s="232"/>
      <c r="D503" s="225" t="s">
        <v>236</v>
      </c>
      <c r="E503" s="233" t="s">
        <v>5</v>
      </c>
      <c r="F503" s="234" t="s">
        <v>262</v>
      </c>
      <c r="H503" s="233" t="s">
        <v>5</v>
      </c>
      <c r="I503" s="235"/>
      <c r="L503" s="232"/>
      <c r="M503" s="236"/>
      <c r="N503" s="237"/>
      <c r="O503" s="237"/>
      <c r="P503" s="237"/>
      <c r="Q503" s="237"/>
      <c r="R503" s="237"/>
      <c r="S503" s="237"/>
      <c r="T503" s="238"/>
      <c r="AT503" s="233" t="s">
        <v>236</v>
      </c>
      <c r="AU503" s="233" t="s">
        <v>89</v>
      </c>
      <c r="AV503" s="12" t="s">
        <v>84</v>
      </c>
      <c r="AW503" s="12" t="s">
        <v>40</v>
      </c>
      <c r="AX503" s="12" t="s">
        <v>77</v>
      </c>
      <c r="AY503" s="233" t="s">
        <v>146</v>
      </c>
    </row>
    <row r="504" s="12" customFormat="1">
      <c r="B504" s="232"/>
      <c r="D504" s="225" t="s">
        <v>236</v>
      </c>
      <c r="E504" s="233" t="s">
        <v>5</v>
      </c>
      <c r="F504" s="234" t="s">
        <v>254</v>
      </c>
      <c r="H504" s="233" t="s">
        <v>5</v>
      </c>
      <c r="I504" s="235"/>
      <c r="L504" s="232"/>
      <c r="M504" s="236"/>
      <c r="N504" s="237"/>
      <c r="O504" s="237"/>
      <c r="P504" s="237"/>
      <c r="Q504" s="237"/>
      <c r="R504" s="237"/>
      <c r="S504" s="237"/>
      <c r="T504" s="238"/>
      <c r="AT504" s="233" t="s">
        <v>236</v>
      </c>
      <c r="AU504" s="233" t="s">
        <v>89</v>
      </c>
      <c r="AV504" s="12" t="s">
        <v>84</v>
      </c>
      <c r="AW504" s="12" t="s">
        <v>40</v>
      </c>
      <c r="AX504" s="12" t="s">
        <v>77</v>
      </c>
      <c r="AY504" s="233" t="s">
        <v>146</v>
      </c>
    </row>
    <row r="505" s="13" customFormat="1">
      <c r="B505" s="239"/>
      <c r="D505" s="225" t="s">
        <v>236</v>
      </c>
      <c r="E505" s="240" t="s">
        <v>5</v>
      </c>
      <c r="F505" s="241" t="s">
        <v>694</v>
      </c>
      <c r="H505" s="242">
        <v>47.799999999999997</v>
      </c>
      <c r="I505" s="243"/>
      <c r="L505" s="239"/>
      <c r="M505" s="244"/>
      <c r="N505" s="245"/>
      <c r="O505" s="245"/>
      <c r="P505" s="245"/>
      <c r="Q505" s="245"/>
      <c r="R505" s="245"/>
      <c r="S505" s="245"/>
      <c r="T505" s="246"/>
      <c r="AT505" s="240" t="s">
        <v>236</v>
      </c>
      <c r="AU505" s="240" t="s">
        <v>89</v>
      </c>
      <c r="AV505" s="13" t="s">
        <v>89</v>
      </c>
      <c r="AW505" s="13" t="s">
        <v>40</v>
      </c>
      <c r="AX505" s="13" t="s">
        <v>77</v>
      </c>
      <c r="AY505" s="240" t="s">
        <v>146</v>
      </c>
    </row>
    <row r="506" s="14" customFormat="1">
      <c r="B506" s="247"/>
      <c r="D506" s="225" t="s">
        <v>236</v>
      </c>
      <c r="E506" s="248" t="s">
        <v>5</v>
      </c>
      <c r="F506" s="249" t="s">
        <v>242</v>
      </c>
      <c r="H506" s="250">
        <v>47.799999999999997</v>
      </c>
      <c r="I506" s="251"/>
      <c r="L506" s="247"/>
      <c r="M506" s="252"/>
      <c r="N506" s="253"/>
      <c r="O506" s="253"/>
      <c r="P506" s="253"/>
      <c r="Q506" s="253"/>
      <c r="R506" s="253"/>
      <c r="S506" s="253"/>
      <c r="T506" s="254"/>
      <c r="AT506" s="248" t="s">
        <v>236</v>
      </c>
      <c r="AU506" s="248" t="s">
        <v>89</v>
      </c>
      <c r="AV506" s="14" t="s">
        <v>145</v>
      </c>
      <c r="AW506" s="14" t="s">
        <v>40</v>
      </c>
      <c r="AX506" s="14" t="s">
        <v>84</v>
      </c>
      <c r="AY506" s="248" t="s">
        <v>146</v>
      </c>
    </row>
    <row r="507" s="1" customFormat="1" ht="16.5" customHeight="1">
      <c r="B507" s="212"/>
      <c r="C507" s="213" t="s">
        <v>695</v>
      </c>
      <c r="D507" s="213" t="s">
        <v>148</v>
      </c>
      <c r="E507" s="214" t="s">
        <v>696</v>
      </c>
      <c r="F507" s="215" t="s">
        <v>697</v>
      </c>
      <c r="G507" s="216" t="s">
        <v>426</v>
      </c>
      <c r="H507" s="217">
        <v>34.149999999999999</v>
      </c>
      <c r="I507" s="218"/>
      <c r="J507" s="219">
        <f>ROUND(I507*H507,2)</f>
        <v>0</v>
      </c>
      <c r="K507" s="215" t="s">
        <v>233</v>
      </c>
      <c r="L507" s="48"/>
      <c r="M507" s="220" t="s">
        <v>5</v>
      </c>
      <c r="N507" s="221" t="s">
        <v>49</v>
      </c>
      <c r="O507" s="49"/>
      <c r="P507" s="222">
        <f>O507*H507</f>
        <v>0</v>
      </c>
      <c r="Q507" s="222">
        <v>0</v>
      </c>
      <c r="R507" s="222">
        <f>Q507*H507</f>
        <v>0</v>
      </c>
      <c r="S507" s="222">
        <v>0.0039399999999999999</v>
      </c>
      <c r="T507" s="223">
        <f>S507*H507</f>
        <v>0.134551</v>
      </c>
      <c r="AR507" s="26" t="s">
        <v>329</v>
      </c>
      <c r="AT507" s="26" t="s">
        <v>148</v>
      </c>
      <c r="AU507" s="26" t="s">
        <v>89</v>
      </c>
      <c r="AY507" s="26" t="s">
        <v>146</v>
      </c>
      <c r="BE507" s="224">
        <f>IF(N507="základní",J507,0)</f>
        <v>0</v>
      </c>
      <c r="BF507" s="224">
        <f>IF(N507="snížená",J507,0)</f>
        <v>0</v>
      </c>
      <c r="BG507" s="224">
        <f>IF(N507="zákl. přenesená",J507,0)</f>
        <v>0</v>
      </c>
      <c r="BH507" s="224">
        <f>IF(N507="sníž. přenesená",J507,0)</f>
        <v>0</v>
      </c>
      <c r="BI507" s="224">
        <f>IF(N507="nulová",J507,0)</f>
        <v>0</v>
      </c>
      <c r="BJ507" s="26" t="s">
        <v>89</v>
      </c>
      <c r="BK507" s="224">
        <f>ROUND(I507*H507,2)</f>
        <v>0</v>
      </c>
      <c r="BL507" s="26" t="s">
        <v>329</v>
      </c>
      <c r="BM507" s="26" t="s">
        <v>698</v>
      </c>
    </row>
    <row r="508" s="1" customFormat="1">
      <c r="B508" s="48"/>
      <c r="D508" s="225" t="s">
        <v>153</v>
      </c>
      <c r="F508" s="226" t="s">
        <v>699</v>
      </c>
      <c r="I508" s="227"/>
      <c r="L508" s="48"/>
      <c r="M508" s="228"/>
      <c r="N508" s="49"/>
      <c r="O508" s="49"/>
      <c r="P508" s="49"/>
      <c r="Q508" s="49"/>
      <c r="R508" s="49"/>
      <c r="S508" s="49"/>
      <c r="T508" s="87"/>
      <c r="AT508" s="26" t="s">
        <v>153</v>
      </c>
      <c r="AU508" s="26" t="s">
        <v>89</v>
      </c>
    </row>
    <row r="509" s="12" customFormat="1">
      <c r="B509" s="232"/>
      <c r="D509" s="225" t="s">
        <v>236</v>
      </c>
      <c r="E509" s="233" t="s">
        <v>5</v>
      </c>
      <c r="F509" s="234" t="s">
        <v>262</v>
      </c>
      <c r="H509" s="233" t="s">
        <v>5</v>
      </c>
      <c r="I509" s="235"/>
      <c r="L509" s="232"/>
      <c r="M509" s="236"/>
      <c r="N509" s="237"/>
      <c r="O509" s="237"/>
      <c r="P509" s="237"/>
      <c r="Q509" s="237"/>
      <c r="R509" s="237"/>
      <c r="S509" s="237"/>
      <c r="T509" s="238"/>
      <c r="AT509" s="233" t="s">
        <v>236</v>
      </c>
      <c r="AU509" s="233" t="s">
        <v>89</v>
      </c>
      <c r="AV509" s="12" t="s">
        <v>84</v>
      </c>
      <c r="AW509" s="12" t="s">
        <v>40</v>
      </c>
      <c r="AX509" s="12" t="s">
        <v>77</v>
      </c>
      <c r="AY509" s="233" t="s">
        <v>146</v>
      </c>
    </row>
    <row r="510" s="13" customFormat="1">
      <c r="B510" s="239"/>
      <c r="D510" s="225" t="s">
        <v>236</v>
      </c>
      <c r="E510" s="240" t="s">
        <v>5</v>
      </c>
      <c r="F510" s="241" t="s">
        <v>700</v>
      </c>
      <c r="H510" s="242">
        <v>34.149999999999999</v>
      </c>
      <c r="I510" s="243"/>
      <c r="L510" s="239"/>
      <c r="M510" s="244"/>
      <c r="N510" s="245"/>
      <c r="O510" s="245"/>
      <c r="P510" s="245"/>
      <c r="Q510" s="245"/>
      <c r="R510" s="245"/>
      <c r="S510" s="245"/>
      <c r="T510" s="246"/>
      <c r="AT510" s="240" t="s">
        <v>236</v>
      </c>
      <c r="AU510" s="240" t="s">
        <v>89</v>
      </c>
      <c r="AV510" s="13" t="s">
        <v>89</v>
      </c>
      <c r="AW510" s="13" t="s">
        <v>40</v>
      </c>
      <c r="AX510" s="13" t="s">
        <v>77</v>
      </c>
      <c r="AY510" s="240" t="s">
        <v>146</v>
      </c>
    </row>
    <row r="511" s="14" customFormat="1">
      <c r="B511" s="247"/>
      <c r="D511" s="225" t="s">
        <v>236</v>
      </c>
      <c r="E511" s="248" t="s">
        <v>5</v>
      </c>
      <c r="F511" s="249" t="s">
        <v>242</v>
      </c>
      <c r="H511" s="250">
        <v>34.149999999999999</v>
      </c>
      <c r="I511" s="251"/>
      <c r="L511" s="247"/>
      <c r="M511" s="252"/>
      <c r="N511" s="253"/>
      <c r="O511" s="253"/>
      <c r="P511" s="253"/>
      <c r="Q511" s="253"/>
      <c r="R511" s="253"/>
      <c r="S511" s="253"/>
      <c r="T511" s="254"/>
      <c r="AT511" s="248" t="s">
        <v>236</v>
      </c>
      <c r="AU511" s="248" t="s">
        <v>89</v>
      </c>
      <c r="AV511" s="14" t="s">
        <v>145</v>
      </c>
      <c r="AW511" s="14" t="s">
        <v>40</v>
      </c>
      <c r="AX511" s="14" t="s">
        <v>84</v>
      </c>
      <c r="AY511" s="248" t="s">
        <v>146</v>
      </c>
    </row>
    <row r="512" s="11" customFormat="1" ht="29.88" customHeight="1">
      <c r="B512" s="199"/>
      <c r="D512" s="200" t="s">
        <v>76</v>
      </c>
      <c r="E512" s="210" t="s">
        <v>701</v>
      </c>
      <c r="F512" s="210" t="s">
        <v>702</v>
      </c>
      <c r="I512" s="202"/>
      <c r="J512" s="211">
        <f>BK512</f>
        <v>0</v>
      </c>
      <c r="L512" s="199"/>
      <c r="M512" s="204"/>
      <c r="N512" s="205"/>
      <c r="O512" s="205"/>
      <c r="P512" s="206">
        <f>SUM(P513:P532)</f>
        <v>0</v>
      </c>
      <c r="Q512" s="205"/>
      <c r="R512" s="206">
        <f>SUM(R513:R532)</f>
        <v>0.15619729999999998</v>
      </c>
      <c r="S512" s="205"/>
      <c r="T512" s="207">
        <f>SUM(T513:T532)</f>
        <v>1.1482400399999999</v>
      </c>
      <c r="AR512" s="200" t="s">
        <v>89</v>
      </c>
      <c r="AT512" s="208" t="s">
        <v>76</v>
      </c>
      <c r="AU512" s="208" t="s">
        <v>84</v>
      </c>
      <c r="AY512" s="200" t="s">
        <v>146</v>
      </c>
      <c r="BK512" s="209">
        <f>SUM(BK513:BK532)</f>
        <v>0</v>
      </c>
    </row>
    <row r="513" s="1" customFormat="1" ht="16.5" customHeight="1">
      <c r="B513" s="212"/>
      <c r="C513" s="213" t="s">
        <v>703</v>
      </c>
      <c r="D513" s="213" t="s">
        <v>148</v>
      </c>
      <c r="E513" s="214" t="s">
        <v>704</v>
      </c>
      <c r="F513" s="215" t="s">
        <v>705</v>
      </c>
      <c r="G513" s="216" t="s">
        <v>232</v>
      </c>
      <c r="H513" s="217">
        <v>63.018000000000001</v>
      </c>
      <c r="I513" s="218"/>
      <c r="J513" s="219">
        <f>ROUND(I513*H513,2)</f>
        <v>0</v>
      </c>
      <c r="K513" s="215" t="s">
        <v>233</v>
      </c>
      <c r="L513" s="48"/>
      <c r="M513" s="220" t="s">
        <v>5</v>
      </c>
      <c r="N513" s="221" t="s">
        <v>49</v>
      </c>
      <c r="O513" s="49"/>
      <c r="P513" s="222">
        <f>O513*H513</f>
        <v>0</v>
      </c>
      <c r="Q513" s="222">
        <v>0</v>
      </c>
      <c r="R513" s="222">
        <f>Q513*H513</f>
        <v>0</v>
      </c>
      <c r="S513" s="222">
        <v>0.017780000000000001</v>
      </c>
      <c r="T513" s="223">
        <f>S513*H513</f>
        <v>1.12046004</v>
      </c>
      <c r="AR513" s="26" t="s">
        <v>329</v>
      </c>
      <c r="AT513" s="26" t="s">
        <v>148</v>
      </c>
      <c r="AU513" s="26" t="s">
        <v>89</v>
      </c>
      <c r="AY513" s="26" t="s">
        <v>146</v>
      </c>
      <c r="BE513" s="224">
        <f>IF(N513="základní",J513,0)</f>
        <v>0</v>
      </c>
      <c r="BF513" s="224">
        <f>IF(N513="snížená",J513,0)</f>
        <v>0</v>
      </c>
      <c r="BG513" s="224">
        <f>IF(N513="zákl. přenesená",J513,0)</f>
        <v>0</v>
      </c>
      <c r="BH513" s="224">
        <f>IF(N513="sníž. přenesená",J513,0)</f>
        <v>0</v>
      </c>
      <c r="BI513" s="224">
        <f>IF(N513="nulová",J513,0)</f>
        <v>0</v>
      </c>
      <c r="BJ513" s="26" t="s">
        <v>89</v>
      </c>
      <c r="BK513" s="224">
        <f>ROUND(I513*H513,2)</f>
        <v>0</v>
      </c>
      <c r="BL513" s="26" t="s">
        <v>329</v>
      </c>
      <c r="BM513" s="26" t="s">
        <v>706</v>
      </c>
    </row>
    <row r="514" s="1" customFormat="1">
      <c r="B514" s="48"/>
      <c r="D514" s="225" t="s">
        <v>153</v>
      </c>
      <c r="F514" s="226" t="s">
        <v>707</v>
      </c>
      <c r="I514" s="227"/>
      <c r="L514" s="48"/>
      <c r="M514" s="228"/>
      <c r="N514" s="49"/>
      <c r="O514" s="49"/>
      <c r="P514" s="49"/>
      <c r="Q514" s="49"/>
      <c r="R514" s="49"/>
      <c r="S514" s="49"/>
      <c r="T514" s="87"/>
      <c r="AT514" s="26" t="s">
        <v>153</v>
      </c>
      <c r="AU514" s="26" t="s">
        <v>89</v>
      </c>
    </row>
    <row r="515" s="12" customFormat="1">
      <c r="B515" s="232"/>
      <c r="D515" s="225" t="s">
        <v>236</v>
      </c>
      <c r="E515" s="233" t="s">
        <v>5</v>
      </c>
      <c r="F515" s="234" t="s">
        <v>248</v>
      </c>
      <c r="H515" s="233" t="s">
        <v>5</v>
      </c>
      <c r="I515" s="235"/>
      <c r="L515" s="232"/>
      <c r="M515" s="236"/>
      <c r="N515" s="237"/>
      <c r="O515" s="237"/>
      <c r="P515" s="237"/>
      <c r="Q515" s="237"/>
      <c r="R515" s="237"/>
      <c r="S515" s="237"/>
      <c r="T515" s="238"/>
      <c r="AT515" s="233" t="s">
        <v>236</v>
      </c>
      <c r="AU515" s="233" t="s">
        <v>89</v>
      </c>
      <c r="AV515" s="12" t="s">
        <v>84</v>
      </c>
      <c r="AW515" s="12" t="s">
        <v>40</v>
      </c>
      <c r="AX515" s="12" t="s">
        <v>77</v>
      </c>
      <c r="AY515" s="233" t="s">
        <v>146</v>
      </c>
    </row>
    <row r="516" s="12" customFormat="1">
      <c r="B516" s="232"/>
      <c r="D516" s="225" t="s">
        <v>236</v>
      </c>
      <c r="E516" s="233" t="s">
        <v>5</v>
      </c>
      <c r="F516" s="234" t="s">
        <v>599</v>
      </c>
      <c r="H516" s="233" t="s">
        <v>5</v>
      </c>
      <c r="I516" s="235"/>
      <c r="L516" s="232"/>
      <c r="M516" s="236"/>
      <c r="N516" s="237"/>
      <c r="O516" s="237"/>
      <c r="P516" s="237"/>
      <c r="Q516" s="237"/>
      <c r="R516" s="237"/>
      <c r="S516" s="237"/>
      <c r="T516" s="238"/>
      <c r="AT516" s="233" t="s">
        <v>236</v>
      </c>
      <c r="AU516" s="233" t="s">
        <v>89</v>
      </c>
      <c r="AV516" s="12" t="s">
        <v>84</v>
      </c>
      <c r="AW516" s="12" t="s">
        <v>40</v>
      </c>
      <c r="AX516" s="12" t="s">
        <v>77</v>
      </c>
      <c r="AY516" s="233" t="s">
        <v>146</v>
      </c>
    </row>
    <row r="517" s="13" customFormat="1">
      <c r="B517" s="239"/>
      <c r="D517" s="225" t="s">
        <v>236</v>
      </c>
      <c r="E517" s="240" t="s">
        <v>5</v>
      </c>
      <c r="F517" s="241" t="s">
        <v>600</v>
      </c>
      <c r="H517" s="242">
        <v>63.018000000000001</v>
      </c>
      <c r="I517" s="243"/>
      <c r="L517" s="239"/>
      <c r="M517" s="244"/>
      <c r="N517" s="245"/>
      <c r="O517" s="245"/>
      <c r="P517" s="245"/>
      <c r="Q517" s="245"/>
      <c r="R517" s="245"/>
      <c r="S517" s="245"/>
      <c r="T517" s="246"/>
      <c r="AT517" s="240" t="s">
        <v>236</v>
      </c>
      <c r="AU517" s="240" t="s">
        <v>89</v>
      </c>
      <c r="AV517" s="13" t="s">
        <v>89</v>
      </c>
      <c r="AW517" s="13" t="s">
        <v>40</v>
      </c>
      <c r="AX517" s="13" t="s">
        <v>77</v>
      </c>
      <c r="AY517" s="240" t="s">
        <v>146</v>
      </c>
    </row>
    <row r="518" s="14" customFormat="1">
      <c r="B518" s="247"/>
      <c r="D518" s="225" t="s">
        <v>236</v>
      </c>
      <c r="E518" s="248" t="s">
        <v>5</v>
      </c>
      <c r="F518" s="249" t="s">
        <v>242</v>
      </c>
      <c r="H518" s="250">
        <v>63.018000000000001</v>
      </c>
      <c r="I518" s="251"/>
      <c r="L518" s="247"/>
      <c r="M518" s="252"/>
      <c r="N518" s="253"/>
      <c r="O518" s="253"/>
      <c r="P518" s="253"/>
      <c r="Q518" s="253"/>
      <c r="R518" s="253"/>
      <c r="S518" s="253"/>
      <c r="T518" s="254"/>
      <c r="AT518" s="248" t="s">
        <v>236</v>
      </c>
      <c r="AU518" s="248" t="s">
        <v>89</v>
      </c>
      <c r="AV518" s="14" t="s">
        <v>145</v>
      </c>
      <c r="AW518" s="14" t="s">
        <v>40</v>
      </c>
      <c r="AX518" s="14" t="s">
        <v>84</v>
      </c>
      <c r="AY518" s="248" t="s">
        <v>146</v>
      </c>
    </row>
    <row r="519" s="1" customFormat="1" ht="25.5" customHeight="1">
      <c r="B519" s="212"/>
      <c r="C519" s="213" t="s">
        <v>708</v>
      </c>
      <c r="D519" s="213" t="s">
        <v>148</v>
      </c>
      <c r="E519" s="214" t="s">
        <v>709</v>
      </c>
      <c r="F519" s="215" t="s">
        <v>710</v>
      </c>
      <c r="G519" s="216" t="s">
        <v>426</v>
      </c>
      <c r="H519" s="217">
        <v>6</v>
      </c>
      <c r="I519" s="218"/>
      <c r="J519" s="219">
        <f>ROUND(I519*H519,2)</f>
        <v>0</v>
      </c>
      <c r="K519" s="215" t="s">
        <v>233</v>
      </c>
      <c r="L519" s="48"/>
      <c r="M519" s="220" t="s">
        <v>5</v>
      </c>
      <c r="N519" s="221" t="s">
        <v>49</v>
      </c>
      <c r="O519" s="49"/>
      <c r="P519" s="222">
        <f>O519*H519</f>
        <v>0</v>
      </c>
      <c r="Q519" s="222">
        <v>0</v>
      </c>
      <c r="R519" s="222">
        <f>Q519*H519</f>
        <v>0</v>
      </c>
      <c r="S519" s="222">
        <v>0.0046299999999999996</v>
      </c>
      <c r="T519" s="223">
        <f>S519*H519</f>
        <v>0.027779999999999999</v>
      </c>
      <c r="AR519" s="26" t="s">
        <v>329</v>
      </c>
      <c r="AT519" s="26" t="s">
        <v>148</v>
      </c>
      <c r="AU519" s="26" t="s">
        <v>89</v>
      </c>
      <c r="AY519" s="26" t="s">
        <v>146</v>
      </c>
      <c r="BE519" s="224">
        <f>IF(N519="základní",J519,0)</f>
        <v>0</v>
      </c>
      <c r="BF519" s="224">
        <f>IF(N519="snížená",J519,0)</f>
        <v>0</v>
      </c>
      <c r="BG519" s="224">
        <f>IF(N519="zákl. přenesená",J519,0)</f>
        <v>0</v>
      </c>
      <c r="BH519" s="224">
        <f>IF(N519="sníž. přenesená",J519,0)</f>
        <v>0</v>
      </c>
      <c r="BI519" s="224">
        <f>IF(N519="nulová",J519,0)</f>
        <v>0</v>
      </c>
      <c r="BJ519" s="26" t="s">
        <v>89</v>
      </c>
      <c r="BK519" s="224">
        <f>ROUND(I519*H519,2)</f>
        <v>0</v>
      </c>
      <c r="BL519" s="26" t="s">
        <v>329</v>
      </c>
      <c r="BM519" s="26" t="s">
        <v>711</v>
      </c>
    </row>
    <row r="520" s="1" customFormat="1">
      <c r="B520" s="48"/>
      <c r="D520" s="225" t="s">
        <v>153</v>
      </c>
      <c r="F520" s="226" t="s">
        <v>712</v>
      </c>
      <c r="I520" s="227"/>
      <c r="L520" s="48"/>
      <c r="M520" s="228"/>
      <c r="N520" s="49"/>
      <c r="O520" s="49"/>
      <c r="P520" s="49"/>
      <c r="Q520" s="49"/>
      <c r="R520" s="49"/>
      <c r="S520" s="49"/>
      <c r="T520" s="87"/>
      <c r="AT520" s="26" t="s">
        <v>153</v>
      </c>
      <c r="AU520" s="26" t="s">
        <v>89</v>
      </c>
    </row>
    <row r="521" s="12" customFormat="1">
      <c r="B521" s="232"/>
      <c r="D521" s="225" t="s">
        <v>236</v>
      </c>
      <c r="E521" s="233" t="s">
        <v>5</v>
      </c>
      <c r="F521" s="234" t="s">
        <v>262</v>
      </c>
      <c r="H521" s="233" t="s">
        <v>5</v>
      </c>
      <c r="I521" s="235"/>
      <c r="L521" s="232"/>
      <c r="M521" s="236"/>
      <c r="N521" s="237"/>
      <c r="O521" s="237"/>
      <c r="P521" s="237"/>
      <c r="Q521" s="237"/>
      <c r="R521" s="237"/>
      <c r="S521" s="237"/>
      <c r="T521" s="238"/>
      <c r="AT521" s="233" t="s">
        <v>236</v>
      </c>
      <c r="AU521" s="233" t="s">
        <v>89</v>
      </c>
      <c r="AV521" s="12" t="s">
        <v>84</v>
      </c>
      <c r="AW521" s="12" t="s">
        <v>40</v>
      </c>
      <c r="AX521" s="12" t="s">
        <v>77</v>
      </c>
      <c r="AY521" s="233" t="s">
        <v>146</v>
      </c>
    </row>
    <row r="522" s="12" customFormat="1">
      <c r="B522" s="232"/>
      <c r="D522" s="225" t="s">
        <v>236</v>
      </c>
      <c r="E522" s="233" t="s">
        <v>5</v>
      </c>
      <c r="F522" s="234" t="s">
        <v>713</v>
      </c>
      <c r="H522" s="233" t="s">
        <v>5</v>
      </c>
      <c r="I522" s="235"/>
      <c r="L522" s="232"/>
      <c r="M522" s="236"/>
      <c r="N522" s="237"/>
      <c r="O522" s="237"/>
      <c r="P522" s="237"/>
      <c r="Q522" s="237"/>
      <c r="R522" s="237"/>
      <c r="S522" s="237"/>
      <c r="T522" s="238"/>
      <c r="AT522" s="233" t="s">
        <v>236</v>
      </c>
      <c r="AU522" s="233" t="s">
        <v>89</v>
      </c>
      <c r="AV522" s="12" t="s">
        <v>84</v>
      </c>
      <c r="AW522" s="12" t="s">
        <v>40</v>
      </c>
      <c r="AX522" s="12" t="s">
        <v>77</v>
      </c>
      <c r="AY522" s="233" t="s">
        <v>146</v>
      </c>
    </row>
    <row r="523" s="13" customFormat="1">
      <c r="B523" s="239"/>
      <c r="D523" s="225" t="s">
        <v>236</v>
      </c>
      <c r="E523" s="240" t="s">
        <v>5</v>
      </c>
      <c r="F523" s="241" t="s">
        <v>714</v>
      </c>
      <c r="H523" s="242">
        <v>6</v>
      </c>
      <c r="I523" s="243"/>
      <c r="L523" s="239"/>
      <c r="M523" s="244"/>
      <c r="N523" s="245"/>
      <c r="O523" s="245"/>
      <c r="P523" s="245"/>
      <c r="Q523" s="245"/>
      <c r="R523" s="245"/>
      <c r="S523" s="245"/>
      <c r="T523" s="246"/>
      <c r="AT523" s="240" t="s">
        <v>236</v>
      </c>
      <c r="AU523" s="240" t="s">
        <v>89</v>
      </c>
      <c r="AV523" s="13" t="s">
        <v>89</v>
      </c>
      <c r="AW523" s="13" t="s">
        <v>40</v>
      </c>
      <c r="AX523" s="13" t="s">
        <v>77</v>
      </c>
      <c r="AY523" s="240" t="s">
        <v>146</v>
      </c>
    </row>
    <row r="524" s="14" customFormat="1">
      <c r="B524" s="247"/>
      <c r="D524" s="225" t="s">
        <v>236</v>
      </c>
      <c r="E524" s="248" t="s">
        <v>5</v>
      </c>
      <c r="F524" s="249" t="s">
        <v>242</v>
      </c>
      <c r="H524" s="250">
        <v>6</v>
      </c>
      <c r="I524" s="251"/>
      <c r="L524" s="247"/>
      <c r="M524" s="252"/>
      <c r="N524" s="253"/>
      <c r="O524" s="253"/>
      <c r="P524" s="253"/>
      <c r="Q524" s="253"/>
      <c r="R524" s="253"/>
      <c r="S524" s="253"/>
      <c r="T524" s="254"/>
      <c r="AT524" s="248" t="s">
        <v>236</v>
      </c>
      <c r="AU524" s="248" t="s">
        <v>89</v>
      </c>
      <c r="AV524" s="14" t="s">
        <v>145</v>
      </c>
      <c r="AW524" s="14" t="s">
        <v>40</v>
      </c>
      <c r="AX524" s="14" t="s">
        <v>84</v>
      </c>
      <c r="AY524" s="248" t="s">
        <v>146</v>
      </c>
    </row>
    <row r="525" s="1" customFormat="1" ht="25.5" customHeight="1">
      <c r="B525" s="212"/>
      <c r="C525" s="213" t="s">
        <v>715</v>
      </c>
      <c r="D525" s="213" t="s">
        <v>148</v>
      </c>
      <c r="E525" s="214" t="s">
        <v>716</v>
      </c>
      <c r="F525" s="215" t="s">
        <v>717</v>
      </c>
      <c r="G525" s="216" t="s">
        <v>232</v>
      </c>
      <c r="H525" s="217">
        <v>63.018000000000001</v>
      </c>
      <c r="I525" s="218"/>
      <c r="J525" s="219">
        <f>ROUND(I525*H525,2)</f>
        <v>0</v>
      </c>
      <c r="K525" s="215" t="s">
        <v>233</v>
      </c>
      <c r="L525" s="48"/>
      <c r="M525" s="220" t="s">
        <v>5</v>
      </c>
      <c r="N525" s="221" t="s">
        <v>49</v>
      </c>
      <c r="O525" s="49"/>
      <c r="P525" s="222">
        <f>O525*H525</f>
        <v>0</v>
      </c>
      <c r="Q525" s="222">
        <v>0</v>
      </c>
      <c r="R525" s="222">
        <f>Q525*H525</f>
        <v>0</v>
      </c>
      <c r="S525" s="222">
        <v>0</v>
      </c>
      <c r="T525" s="223">
        <f>S525*H525</f>
        <v>0</v>
      </c>
      <c r="AR525" s="26" t="s">
        <v>329</v>
      </c>
      <c r="AT525" s="26" t="s">
        <v>148</v>
      </c>
      <c r="AU525" s="26" t="s">
        <v>89</v>
      </c>
      <c r="AY525" s="26" t="s">
        <v>146</v>
      </c>
      <c r="BE525" s="224">
        <f>IF(N525="základní",J525,0)</f>
        <v>0</v>
      </c>
      <c r="BF525" s="224">
        <f>IF(N525="snížená",J525,0)</f>
        <v>0</v>
      </c>
      <c r="BG525" s="224">
        <f>IF(N525="zákl. přenesená",J525,0)</f>
        <v>0</v>
      </c>
      <c r="BH525" s="224">
        <f>IF(N525="sníž. přenesená",J525,0)</f>
        <v>0</v>
      </c>
      <c r="BI525" s="224">
        <f>IF(N525="nulová",J525,0)</f>
        <v>0</v>
      </c>
      <c r="BJ525" s="26" t="s">
        <v>89</v>
      </c>
      <c r="BK525" s="224">
        <f>ROUND(I525*H525,2)</f>
        <v>0</v>
      </c>
      <c r="BL525" s="26" t="s">
        <v>329</v>
      </c>
      <c r="BM525" s="26" t="s">
        <v>718</v>
      </c>
    </row>
    <row r="526" s="1" customFormat="1">
      <c r="B526" s="48"/>
      <c r="D526" s="225" t="s">
        <v>153</v>
      </c>
      <c r="F526" s="226" t="s">
        <v>719</v>
      </c>
      <c r="I526" s="227"/>
      <c r="L526" s="48"/>
      <c r="M526" s="228"/>
      <c r="N526" s="49"/>
      <c r="O526" s="49"/>
      <c r="P526" s="49"/>
      <c r="Q526" s="49"/>
      <c r="R526" s="49"/>
      <c r="S526" s="49"/>
      <c r="T526" s="87"/>
      <c r="AT526" s="26" t="s">
        <v>153</v>
      </c>
      <c r="AU526" s="26" t="s">
        <v>89</v>
      </c>
    </row>
    <row r="527" s="1" customFormat="1" ht="25.5" customHeight="1">
      <c r="B527" s="212"/>
      <c r="C527" s="213" t="s">
        <v>720</v>
      </c>
      <c r="D527" s="213" t="s">
        <v>148</v>
      </c>
      <c r="E527" s="214" t="s">
        <v>721</v>
      </c>
      <c r="F527" s="215" t="s">
        <v>722</v>
      </c>
      <c r="G527" s="216" t="s">
        <v>426</v>
      </c>
      <c r="H527" s="217">
        <v>6</v>
      </c>
      <c r="I527" s="218"/>
      <c r="J527" s="219">
        <f>ROUND(I527*H527,2)</f>
        <v>0</v>
      </c>
      <c r="K527" s="215" t="s">
        <v>233</v>
      </c>
      <c r="L527" s="48"/>
      <c r="M527" s="220" t="s">
        <v>5</v>
      </c>
      <c r="N527" s="221" t="s">
        <v>49</v>
      </c>
      <c r="O527" s="49"/>
      <c r="P527" s="222">
        <f>O527*H527</f>
        <v>0</v>
      </c>
      <c r="Q527" s="222">
        <v>0</v>
      </c>
      <c r="R527" s="222">
        <f>Q527*H527</f>
        <v>0</v>
      </c>
      <c r="S527" s="222">
        <v>0</v>
      </c>
      <c r="T527" s="223">
        <f>S527*H527</f>
        <v>0</v>
      </c>
      <c r="AR527" s="26" t="s">
        <v>329</v>
      </c>
      <c r="AT527" s="26" t="s">
        <v>148</v>
      </c>
      <c r="AU527" s="26" t="s">
        <v>89</v>
      </c>
      <c r="AY527" s="26" t="s">
        <v>146</v>
      </c>
      <c r="BE527" s="224">
        <f>IF(N527="základní",J527,0)</f>
        <v>0</v>
      </c>
      <c r="BF527" s="224">
        <f>IF(N527="snížená",J527,0)</f>
        <v>0</v>
      </c>
      <c r="BG527" s="224">
        <f>IF(N527="zákl. přenesená",J527,0)</f>
        <v>0</v>
      </c>
      <c r="BH527" s="224">
        <f>IF(N527="sníž. přenesená",J527,0)</f>
        <v>0</v>
      </c>
      <c r="BI527" s="224">
        <f>IF(N527="nulová",J527,0)</f>
        <v>0</v>
      </c>
      <c r="BJ527" s="26" t="s">
        <v>89</v>
      </c>
      <c r="BK527" s="224">
        <f>ROUND(I527*H527,2)</f>
        <v>0</v>
      </c>
      <c r="BL527" s="26" t="s">
        <v>329</v>
      </c>
      <c r="BM527" s="26" t="s">
        <v>723</v>
      </c>
    </row>
    <row r="528" s="1" customFormat="1">
      <c r="B528" s="48"/>
      <c r="D528" s="225" t="s">
        <v>153</v>
      </c>
      <c r="F528" s="226" t="s">
        <v>724</v>
      </c>
      <c r="I528" s="227"/>
      <c r="L528" s="48"/>
      <c r="M528" s="228"/>
      <c r="N528" s="49"/>
      <c r="O528" s="49"/>
      <c r="P528" s="49"/>
      <c r="Q528" s="49"/>
      <c r="R528" s="49"/>
      <c r="S528" s="49"/>
      <c r="T528" s="87"/>
      <c r="AT528" s="26" t="s">
        <v>153</v>
      </c>
      <c r="AU528" s="26" t="s">
        <v>89</v>
      </c>
    </row>
    <row r="529" s="1" customFormat="1" ht="16.5" customHeight="1">
      <c r="B529" s="212"/>
      <c r="C529" s="213" t="s">
        <v>725</v>
      </c>
      <c r="D529" s="213" t="s">
        <v>148</v>
      </c>
      <c r="E529" s="214" t="s">
        <v>726</v>
      </c>
      <c r="F529" s="215" t="s">
        <v>727</v>
      </c>
      <c r="G529" s="216" t="s">
        <v>232</v>
      </c>
      <c r="H529" s="217">
        <v>1115.6949999999999</v>
      </c>
      <c r="I529" s="218"/>
      <c r="J529" s="219">
        <f>ROUND(I529*H529,2)</f>
        <v>0</v>
      </c>
      <c r="K529" s="215" t="s">
        <v>233</v>
      </c>
      <c r="L529" s="48"/>
      <c r="M529" s="220" t="s">
        <v>5</v>
      </c>
      <c r="N529" s="221" t="s">
        <v>49</v>
      </c>
      <c r="O529" s="49"/>
      <c r="P529" s="222">
        <f>O529*H529</f>
        <v>0</v>
      </c>
      <c r="Q529" s="222">
        <v>0.00013999999999999999</v>
      </c>
      <c r="R529" s="222">
        <f>Q529*H529</f>
        <v>0.15619729999999998</v>
      </c>
      <c r="S529" s="222">
        <v>0</v>
      </c>
      <c r="T529" s="223">
        <f>S529*H529</f>
        <v>0</v>
      </c>
      <c r="AR529" s="26" t="s">
        <v>329</v>
      </c>
      <c r="AT529" s="26" t="s">
        <v>148</v>
      </c>
      <c r="AU529" s="26" t="s">
        <v>89</v>
      </c>
      <c r="AY529" s="26" t="s">
        <v>146</v>
      </c>
      <c r="BE529" s="224">
        <f>IF(N529="základní",J529,0)</f>
        <v>0</v>
      </c>
      <c r="BF529" s="224">
        <f>IF(N529="snížená",J529,0)</f>
        <v>0</v>
      </c>
      <c r="BG529" s="224">
        <f>IF(N529="zákl. přenesená",J529,0)</f>
        <v>0</v>
      </c>
      <c r="BH529" s="224">
        <f>IF(N529="sníž. přenesená",J529,0)</f>
        <v>0</v>
      </c>
      <c r="BI529" s="224">
        <f>IF(N529="nulová",J529,0)</f>
        <v>0</v>
      </c>
      <c r="BJ529" s="26" t="s">
        <v>89</v>
      </c>
      <c r="BK529" s="224">
        <f>ROUND(I529*H529,2)</f>
        <v>0</v>
      </c>
      <c r="BL529" s="26" t="s">
        <v>329</v>
      </c>
      <c r="BM529" s="26" t="s">
        <v>728</v>
      </c>
    </row>
    <row r="530" s="1" customFormat="1">
      <c r="B530" s="48"/>
      <c r="D530" s="225" t="s">
        <v>153</v>
      </c>
      <c r="F530" s="226" t="s">
        <v>729</v>
      </c>
      <c r="I530" s="227"/>
      <c r="L530" s="48"/>
      <c r="M530" s="228"/>
      <c r="N530" s="49"/>
      <c r="O530" s="49"/>
      <c r="P530" s="49"/>
      <c r="Q530" s="49"/>
      <c r="R530" s="49"/>
      <c r="S530" s="49"/>
      <c r="T530" s="87"/>
      <c r="AT530" s="26" t="s">
        <v>153</v>
      </c>
      <c r="AU530" s="26" t="s">
        <v>89</v>
      </c>
    </row>
    <row r="531" s="13" customFormat="1">
      <c r="B531" s="239"/>
      <c r="D531" s="225" t="s">
        <v>236</v>
      </c>
      <c r="E531" s="240" t="s">
        <v>5</v>
      </c>
      <c r="F531" s="241" t="s">
        <v>730</v>
      </c>
      <c r="H531" s="242">
        <v>1115.6949999999999</v>
      </c>
      <c r="I531" s="243"/>
      <c r="L531" s="239"/>
      <c r="M531" s="244"/>
      <c r="N531" s="245"/>
      <c r="O531" s="245"/>
      <c r="P531" s="245"/>
      <c r="Q531" s="245"/>
      <c r="R531" s="245"/>
      <c r="S531" s="245"/>
      <c r="T531" s="246"/>
      <c r="AT531" s="240" t="s">
        <v>236</v>
      </c>
      <c r="AU531" s="240" t="s">
        <v>89</v>
      </c>
      <c r="AV531" s="13" t="s">
        <v>89</v>
      </c>
      <c r="AW531" s="13" t="s">
        <v>40</v>
      </c>
      <c r="AX531" s="13" t="s">
        <v>77</v>
      </c>
      <c r="AY531" s="240" t="s">
        <v>146</v>
      </c>
    </row>
    <row r="532" s="14" customFormat="1">
      <c r="B532" s="247"/>
      <c r="D532" s="225" t="s">
        <v>236</v>
      </c>
      <c r="E532" s="248" t="s">
        <v>5</v>
      </c>
      <c r="F532" s="249" t="s">
        <v>242</v>
      </c>
      <c r="H532" s="250">
        <v>1115.6949999999999</v>
      </c>
      <c r="I532" s="251"/>
      <c r="L532" s="247"/>
      <c r="M532" s="252"/>
      <c r="N532" s="253"/>
      <c r="O532" s="253"/>
      <c r="P532" s="253"/>
      <c r="Q532" s="253"/>
      <c r="R532" s="253"/>
      <c r="S532" s="253"/>
      <c r="T532" s="254"/>
      <c r="AT532" s="248" t="s">
        <v>236</v>
      </c>
      <c r="AU532" s="248" t="s">
        <v>89</v>
      </c>
      <c r="AV532" s="14" t="s">
        <v>145</v>
      </c>
      <c r="AW532" s="14" t="s">
        <v>40</v>
      </c>
      <c r="AX532" s="14" t="s">
        <v>84</v>
      </c>
      <c r="AY532" s="248" t="s">
        <v>146</v>
      </c>
    </row>
    <row r="533" s="11" customFormat="1" ht="29.88" customHeight="1">
      <c r="B533" s="199"/>
      <c r="D533" s="200" t="s">
        <v>76</v>
      </c>
      <c r="E533" s="210" t="s">
        <v>731</v>
      </c>
      <c r="F533" s="210" t="s">
        <v>732</v>
      </c>
      <c r="I533" s="202"/>
      <c r="J533" s="211">
        <f>BK533</f>
        <v>0</v>
      </c>
      <c r="L533" s="199"/>
      <c r="M533" s="204"/>
      <c r="N533" s="205"/>
      <c r="O533" s="205"/>
      <c r="P533" s="206">
        <f>SUM(P534:P535)</f>
        <v>0</v>
      </c>
      <c r="Q533" s="205"/>
      <c r="R533" s="206">
        <f>SUM(R534:R535)</f>
        <v>0</v>
      </c>
      <c r="S533" s="205"/>
      <c r="T533" s="207">
        <f>SUM(T534:T535)</f>
        <v>0.33360000000000001</v>
      </c>
      <c r="AR533" s="200" t="s">
        <v>89</v>
      </c>
      <c r="AT533" s="208" t="s">
        <v>76</v>
      </c>
      <c r="AU533" s="208" t="s">
        <v>84</v>
      </c>
      <c r="AY533" s="200" t="s">
        <v>146</v>
      </c>
      <c r="BK533" s="209">
        <f>SUM(BK534:BK535)</f>
        <v>0</v>
      </c>
    </row>
    <row r="534" s="1" customFormat="1" ht="16.5" customHeight="1">
      <c r="B534" s="212"/>
      <c r="C534" s="213" t="s">
        <v>733</v>
      </c>
      <c r="D534" s="213" t="s">
        <v>148</v>
      </c>
      <c r="E534" s="214" t="s">
        <v>734</v>
      </c>
      <c r="F534" s="215" t="s">
        <v>735</v>
      </c>
      <c r="G534" s="216" t="s">
        <v>287</v>
      </c>
      <c r="H534" s="217">
        <v>8</v>
      </c>
      <c r="I534" s="218"/>
      <c r="J534" s="219">
        <f>ROUND(I534*H534,2)</f>
        <v>0</v>
      </c>
      <c r="K534" s="215" t="s">
        <v>233</v>
      </c>
      <c r="L534" s="48"/>
      <c r="M534" s="220" t="s">
        <v>5</v>
      </c>
      <c r="N534" s="221" t="s">
        <v>49</v>
      </c>
      <c r="O534" s="49"/>
      <c r="P534" s="222">
        <f>O534*H534</f>
        <v>0</v>
      </c>
      <c r="Q534" s="222">
        <v>0</v>
      </c>
      <c r="R534" s="222">
        <f>Q534*H534</f>
        <v>0</v>
      </c>
      <c r="S534" s="222">
        <v>0.041700000000000001</v>
      </c>
      <c r="T534" s="223">
        <f>S534*H534</f>
        <v>0.33360000000000001</v>
      </c>
      <c r="AR534" s="26" t="s">
        <v>329</v>
      </c>
      <c r="AT534" s="26" t="s">
        <v>148</v>
      </c>
      <c r="AU534" s="26" t="s">
        <v>89</v>
      </c>
      <c r="AY534" s="26" t="s">
        <v>146</v>
      </c>
      <c r="BE534" s="224">
        <f>IF(N534="základní",J534,0)</f>
        <v>0</v>
      </c>
      <c r="BF534" s="224">
        <f>IF(N534="snížená",J534,0)</f>
        <v>0</v>
      </c>
      <c r="BG534" s="224">
        <f>IF(N534="zákl. přenesená",J534,0)</f>
        <v>0</v>
      </c>
      <c r="BH534" s="224">
        <f>IF(N534="sníž. přenesená",J534,0)</f>
        <v>0</v>
      </c>
      <c r="BI534" s="224">
        <f>IF(N534="nulová",J534,0)</f>
        <v>0</v>
      </c>
      <c r="BJ534" s="26" t="s">
        <v>89</v>
      </c>
      <c r="BK534" s="224">
        <f>ROUND(I534*H534,2)</f>
        <v>0</v>
      </c>
      <c r="BL534" s="26" t="s">
        <v>329</v>
      </c>
      <c r="BM534" s="26" t="s">
        <v>736</v>
      </c>
    </row>
    <row r="535" s="1" customFormat="1">
      <c r="B535" s="48"/>
      <c r="D535" s="225" t="s">
        <v>153</v>
      </c>
      <c r="F535" s="226" t="s">
        <v>737</v>
      </c>
      <c r="I535" s="227"/>
      <c r="L535" s="48"/>
      <c r="M535" s="228"/>
      <c r="N535" s="49"/>
      <c r="O535" s="49"/>
      <c r="P535" s="49"/>
      <c r="Q535" s="49"/>
      <c r="R535" s="49"/>
      <c r="S535" s="49"/>
      <c r="T535" s="87"/>
      <c r="AT535" s="26" t="s">
        <v>153</v>
      </c>
      <c r="AU535" s="26" t="s">
        <v>89</v>
      </c>
    </row>
    <row r="536" s="11" customFormat="1" ht="29.88" customHeight="1">
      <c r="B536" s="199"/>
      <c r="D536" s="200" t="s">
        <v>76</v>
      </c>
      <c r="E536" s="210" t="s">
        <v>738</v>
      </c>
      <c r="F536" s="210" t="s">
        <v>739</v>
      </c>
      <c r="I536" s="202"/>
      <c r="J536" s="211">
        <f>BK536</f>
        <v>0</v>
      </c>
      <c r="L536" s="199"/>
      <c r="M536" s="204"/>
      <c r="N536" s="205"/>
      <c r="O536" s="205"/>
      <c r="P536" s="206">
        <f>SUM(P537:P602)</f>
        <v>0</v>
      </c>
      <c r="Q536" s="205"/>
      <c r="R536" s="206">
        <f>SUM(R537:R602)</f>
        <v>0.10435766999999999</v>
      </c>
      <c r="S536" s="205"/>
      <c r="T536" s="207">
        <f>SUM(T537:T602)</f>
        <v>0</v>
      </c>
      <c r="AR536" s="200" t="s">
        <v>89</v>
      </c>
      <c r="AT536" s="208" t="s">
        <v>76</v>
      </c>
      <c r="AU536" s="208" t="s">
        <v>84</v>
      </c>
      <c r="AY536" s="200" t="s">
        <v>146</v>
      </c>
      <c r="BK536" s="209">
        <f>SUM(BK537:BK602)</f>
        <v>0</v>
      </c>
    </row>
    <row r="537" s="1" customFormat="1" ht="16.5" customHeight="1">
      <c r="B537" s="212"/>
      <c r="C537" s="213" t="s">
        <v>740</v>
      </c>
      <c r="D537" s="213" t="s">
        <v>148</v>
      </c>
      <c r="E537" s="214" t="s">
        <v>741</v>
      </c>
      <c r="F537" s="215" t="s">
        <v>742</v>
      </c>
      <c r="G537" s="216" t="s">
        <v>232</v>
      </c>
      <c r="H537" s="217">
        <v>709.601</v>
      </c>
      <c r="I537" s="218"/>
      <c r="J537" s="219">
        <f>ROUND(I537*H537,2)</f>
        <v>0</v>
      </c>
      <c r="K537" s="215" t="s">
        <v>233</v>
      </c>
      <c r="L537" s="48"/>
      <c r="M537" s="220" t="s">
        <v>5</v>
      </c>
      <c r="N537" s="221" t="s">
        <v>49</v>
      </c>
      <c r="O537" s="49"/>
      <c r="P537" s="222">
        <f>O537*H537</f>
        <v>0</v>
      </c>
      <c r="Q537" s="222">
        <v>0</v>
      </c>
      <c r="R537" s="222">
        <f>Q537*H537</f>
        <v>0</v>
      </c>
      <c r="S537" s="222">
        <v>0</v>
      </c>
      <c r="T537" s="223">
        <f>S537*H537</f>
        <v>0</v>
      </c>
      <c r="AR537" s="26" t="s">
        <v>329</v>
      </c>
      <c r="AT537" s="26" t="s">
        <v>148</v>
      </c>
      <c r="AU537" s="26" t="s">
        <v>89</v>
      </c>
      <c r="AY537" s="26" t="s">
        <v>146</v>
      </c>
      <c r="BE537" s="224">
        <f>IF(N537="základní",J537,0)</f>
        <v>0</v>
      </c>
      <c r="BF537" s="224">
        <f>IF(N537="snížená",J537,0)</f>
        <v>0</v>
      </c>
      <c r="BG537" s="224">
        <f>IF(N537="zákl. přenesená",J537,0)</f>
        <v>0</v>
      </c>
      <c r="BH537" s="224">
        <f>IF(N537="sníž. přenesená",J537,0)</f>
        <v>0</v>
      </c>
      <c r="BI537" s="224">
        <f>IF(N537="nulová",J537,0)</f>
        <v>0</v>
      </c>
      <c r="BJ537" s="26" t="s">
        <v>89</v>
      </c>
      <c r="BK537" s="224">
        <f>ROUND(I537*H537,2)</f>
        <v>0</v>
      </c>
      <c r="BL537" s="26" t="s">
        <v>329</v>
      </c>
      <c r="BM537" s="26" t="s">
        <v>743</v>
      </c>
    </row>
    <row r="538" s="1" customFormat="1">
      <c r="B538" s="48"/>
      <c r="D538" s="225" t="s">
        <v>153</v>
      </c>
      <c r="F538" s="226" t="s">
        <v>744</v>
      </c>
      <c r="I538" s="227"/>
      <c r="L538" s="48"/>
      <c r="M538" s="228"/>
      <c r="N538" s="49"/>
      <c r="O538" s="49"/>
      <c r="P538" s="49"/>
      <c r="Q538" s="49"/>
      <c r="R538" s="49"/>
      <c r="S538" s="49"/>
      <c r="T538" s="87"/>
      <c r="AT538" s="26" t="s">
        <v>153</v>
      </c>
      <c r="AU538" s="26" t="s">
        <v>89</v>
      </c>
    </row>
    <row r="539" s="12" customFormat="1">
      <c r="B539" s="232"/>
      <c r="D539" s="225" t="s">
        <v>236</v>
      </c>
      <c r="E539" s="233" t="s">
        <v>5</v>
      </c>
      <c r="F539" s="234" t="s">
        <v>237</v>
      </c>
      <c r="H539" s="233" t="s">
        <v>5</v>
      </c>
      <c r="I539" s="235"/>
      <c r="L539" s="232"/>
      <c r="M539" s="236"/>
      <c r="N539" s="237"/>
      <c r="O539" s="237"/>
      <c r="P539" s="237"/>
      <c r="Q539" s="237"/>
      <c r="R539" s="237"/>
      <c r="S539" s="237"/>
      <c r="T539" s="238"/>
      <c r="AT539" s="233" t="s">
        <v>236</v>
      </c>
      <c r="AU539" s="233" t="s">
        <v>89</v>
      </c>
      <c r="AV539" s="12" t="s">
        <v>84</v>
      </c>
      <c r="AW539" s="12" t="s">
        <v>40</v>
      </c>
      <c r="AX539" s="12" t="s">
        <v>77</v>
      </c>
      <c r="AY539" s="233" t="s">
        <v>146</v>
      </c>
    </row>
    <row r="540" s="12" customFormat="1">
      <c r="B540" s="232"/>
      <c r="D540" s="225" t="s">
        <v>236</v>
      </c>
      <c r="E540" s="233" t="s">
        <v>5</v>
      </c>
      <c r="F540" s="234" t="s">
        <v>745</v>
      </c>
      <c r="H540" s="233" t="s">
        <v>5</v>
      </c>
      <c r="I540" s="235"/>
      <c r="L540" s="232"/>
      <c r="M540" s="236"/>
      <c r="N540" s="237"/>
      <c r="O540" s="237"/>
      <c r="P540" s="237"/>
      <c r="Q540" s="237"/>
      <c r="R540" s="237"/>
      <c r="S540" s="237"/>
      <c r="T540" s="238"/>
      <c r="AT540" s="233" t="s">
        <v>236</v>
      </c>
      <c r="AU540" s="233" t="s">
        <v>89</v>
      </c>
      <c r="AV540" s="12" t="s">
        <v>84</v>
      </c>
      <c r="AW540" s="12" t="s">
        <v>40</v>
      </c>
      <c r="AX540" s="12" t="s">
        <v>77</v>
      </c>
      <c r="AY540" s="233" t="s">
        <v>146</v>
      </c>
    </row>
    <row r="541" s="12" customFormat="1">
      <c r="B541" s="232"/>
      <c r="D541" s="225" t="s">
        <v>236</v>
      </c>
      <c r="E541" s="233" t="s">
        <v>5</v>
      </c>
      <c r="F541" s="234" t="s">
        <v>746</v>
      </c>
      <c r="H541" s="233" t="s">
        <v>5</v>
      </c>
      <c r="I541" s="235"/>
      <c r="L541" s="232"/>
      <c r="M541" s="236"/>
      <c r="N541" s="237"/>
      <c r="O541" s="237"/>
      <c r="P541" s="237"/>
      <c r="Q541" s="237"/>
      <c r="R541" s="237"/>
      <c r="S541" s="237"/>
      <c r="T541" s="238"/>
      <c r="AT541" s="233" t="s">
        <v>236</v>
      </c>
      <c r="AU541" s="233" t="s">
        <v>89</v>
      </c>
      <c r="AV541" s="12" t="s">
        <v>84</v>
      </c>
      <c r="AW541" s="12" t="s">
        <v>40</v>
      </c>
      <c r="AX541" s="12" t="s">
        <v>77</v>
      </c>
      <c r="AY541" s="233" t="s">
        <v>146</v>
      </c>
    </row>
    <row r="542" s="13" customFormat="1">
      <c r="B542" s="239"/>
      <c r="D542" s="225" t="s">
        <v>236</v>
      </c>
      <c r="E542" s="240" t="s">
        <v>5</v>
      </c>
      <c r="F542" s="241" t="s">
        <v>747</v>
      </c>
      <c r="H542" s="242">
        <v>10.92</v>
      </c>
      <c r="I542" s="243"/>
      <c r="L542" s="239"/>
      <c r="M542" s="244"/>
      <c r="N542" s="245"/>
      <c r="O542" s="245"/>
      <c r="P542" s="245"/>
      <c r="Q542" s="245"/>
      <c r="R542" s="245"/>
      <c r="S542" s="245"/>
      <c r="T542" s="246"/>
      <c r="AT542" s="240" t="s">
        <v>236</v>
      </c>
      <c r="AU542" s="240" t="s">
        <v>89</v>
      </c>
      <c r="AV542" s="13" t="s">
        <v>89</v>
      </c>
      <c r="AW542" s="13" t="s">
        <v>40</v>
      </c>
      <c r="AX542" s="13" t="s">
        <v>77</v>
      </c>
      <c r="AY542" s="240" t="s">
        <v>146</v>
      </c>
    </row>
    <row r="543" s="13" customFormat="1">
      <c r="B543" s="239"/>
      <c r="D543" s="225" t="s">
        <v>236</v>
      </c>
      <c r="E543" s="240" t="s">
        <v>5</v>
      </c>
      <c r="F543" s="241" t="s">
        <v>748</v>
      </c>
      <c r="H543" s="242">
        <v>9.5199999999999996</v>
      </c>
      <c r="I543" s="243"/>
      <c r="L543" s="239"/>
      <c r="M543" s="244"/>
      <c r="N543" s="245"/>
      <c r="O543" s="245"/>
      <c r="P543" s="245"/>
      <c r="Q543" s="245"/>
      <c r="R543" s="245"/>
      <c r="S543" s="245"/>
      <c r="T543" s="246"/>
      <c r="AT543" s="240" t="s">
        <v>236</v>
      </c>
      <c r="AU543" s="240" t="s">
        <v>89</v>
      </c>
      <c r="AV543" s="13" t="s">
        <v>89</v>
      </c>
      <c r="AW543" s="13" t="s">
        <v>40</v>
      </c>
      <c r="AX543" s="13" t="s">
        <v>77</v>
      </c>
      <c r="AY543" s="240" t="s">
        <v>146</v>
      </c>
    </row>
    <row r="544" s="12" customFormat="1">
      <c r="B544" s="232"/>
      <c r="D544" s="225" t="s">
        <v>236</v>
      </c>
      <c r="E544" s="233" t="s">
        <v>5</v>
      </c>
      <c r="F544" s="234" t="s">
        <v>749</v>
      </c>
      <c r="H544" s="233" t="s">
        <v>5</v>
      </c>
      <c r="I544" s="235"/>
      <c r="L544" s="232"/>
      <c r="M544" s="236"/>
      <c r="N544" s="237"/>
      <c r="O544" s="237"/>
      <c r="P544" s="237"/>
      <c r="Q544" s="237"/>
      <c r="R544" s="237"/>
      <c r="S544" s="237"/>
      <c r="T544" s="238"/>
      <c r="AT544" s="233" t="s">
        <v>236</v>
      </c>
      <c r="AU544" s="233" t="s">
        <v>89</v>
      </c>
      <c r="AV544" s="12" t="s">
        <v>84</v>
      </c>
      <c r="AW544" s="12" t="s">
        <v>40</v>
      </c>
      <c r="AX544" s="12" t="s">
        <v>77</v>
      </c>
      <c r="AY544" s="233" t="s">
        <v>146</v>
      </c>
    </row>
    <row r="545" s="13" customFormat="1">
      <c r="B545" s="239"/>
      <c r="D545" s="225" t="s">
        <v>236</v>
      </c>
      <c r="E545" s="240" t="s">
        <v>5</v>
      </c>
      <c r="F545" s="241" t="s">
        <v>750</v>
      </c>
      <c r="H545" s="242">
        <v>14.279999999999999</v>
      </c>
      <c r="I545" s="243"/>
      <c r="L545" s="239"/>
      <c r="M545" s="244"/>
      <c r="N545" s="245"/>
      <c r="O545" s="245"/>
      <c r="P545" s="245"/>
      <c r="Q545" s="245"/>
      <c r="R545" s="245"/>
      <c r="S545" s="245"/>
      <c r="T545" s="246"/>
      <c r="AT545" s="240" t="s">
        <v>236</v>
      </c>
      <c r="AU545" s="240" t="s">
        <v>89</v>
      </c>
      <c r="AV545" s="13" t="s">
        <v>89</v>
      </c>
      <c r="AW545" s="13" t="s">
        <v>40</v>
      </c>
      <c r="AX545" s="13" t="s">
        <v>77</v>
      </c>
      <c r="AY545" s="240" t="s">
        <v>146</v>
      </c>
    </row>
    <row r="546" s="12" customFormat="1">
      <c r="B546" s="232"/>
      <c r="D546" s="225" t="s">
        <v>236</v>
      </c>
      <c r="E546" s="233" t="s">
        <v>5</v>
      </c>
      <c r="F546" s="234" t="s">
        <v>751</v>
      </c>
      <c r="H546" s="233" t="s">
        <v>5</v>
      </c>
      <c r="I546" s="235"/>
      <c r="L546" s="232"/>
      <c r="M546" s="236"/>
      <c r="N546" s="237"/>
      <c r="O546" s="237"/>
      <c r="P546" s="237"/>
      <c r="Q546" s="237"/>
      <c r="R546" s="237"/>
      <c r="S546" s="237"/>
      <c r="T546" s="238"/>
      <c r="AT546" s="233" t="s">
        <v>236</v>
      </c>
      <c r="AU546" s="233" t="s">
        <v>89</v>
      </c>
      <c r="AV546" s="12" t="s">
        <v>84</v>
      </c>
      <c r="AW546" s="12" t="s">
        <v>40</v>
      </c>
      <c r="AX546" s="12" t="s">
        <v>77</v>
      </c>
      <c r="AY546" s="233" t="s">
        <v>146</v>
      </c>
    </row>
    <row r="547" s="13" customFormat="1">
      <c r="B547" s="239"/>
      <c r="D547" s="225" t="s">
        <v>236</v>
      </c>
      <c r="E547" s="240" t="s">
        <v>5</v>
      </c>
      <c r="F547" s="241" t="s">
        <v>752</v>
      </c>
      <c r="H547" s="242">
        <v>14.279999999999999</v>
      </c>
      <c r="I547" s="243"/>
      <c r="L547" s="239"/>
      <c r="M547" s="244"/>
      <c r="N547" s="245"/>
      <c r="O547" s="245"/>
      <c r="P547" s="245"/>
      <c r="Q547" s="245"/>
      <c r="R547" s="245"/>
      <c r="S547" s="245"/>
      <c r="T547" s="246"/>
      <c r="AT547" s="240" t="s">
        <v>236</v>
      </c>
      <c r="AU547" s="240" t="s">
        <v>89</v>
      </c>
      <c r="AV547" s="13" t="s">
        <v>89</v>
      </c>
      <c r="AW547" s="13" t="s">
        <v>40</v>
      </c>
      <c r="AX547" s="13" t="s">
        <v>77</v>
      </c>
      <c r="AY547" s="240" t="s">
        <v>146</v>
      </c>
    </row>
    <row r="548" s="12" customFormat="1">
      <c r="B548" s="232"/>
      <c r="D548" s="225" t="s">
        <v>236</v>
      </c>
      <c r="E548" s="233" t="s">
        <v>5</v>
      </c>
      <c r="F548" s="234" t="s">
        <v>753</v>
      </c>
      <c r="H548" s="233" t="s">
        <v>5</v>
      </c>
      <c r="I548" s="235"/>
      <c r="L548" s="232"/>
      <c r="M548" s="236"/>
      <c r="N548" s="237"/>
      <c r="O548" s="237"/>
      <c r="P548" s="237"/>
      <c r="Q548" s="237"/>
      <c r="R548" s="237"/>
      <c r="S548" s="237"/>
      <c r="T548" s="238"/>
      <c r="AT548" s="233" t="s">
        <v>236</v>
      </c>
      <c r="AU548" s="233" t="s">
        <v>89</v>
      </c>
      <c r="AV548" s="12" t="s">
        <v>84</v>
      </c>
      <c r="AW548" s="12" t="s">
        <v>40</v>
      </c>
      <c r="AX548" s="12" t="s">
        <v>77</v>
      </c>
      <c r="AY548" s="233" t="s">
        <v>146</v>
      </c>
    </row>
    <row r="549" s="13" customFormat="1">
      <c r="B549" s="239"/>
      <c r="D549" s="225" t="s">
        <v>236</v>
      </c>
      <c r="E549" s="240" t="s">
        <v>5</v>
      </c>
      <c r="F549" s="241" t="s">
        <v>754</v>
      </c>
      <c r="H549" s="242">
        <v>53.759999999999998</v>
      </c>
      <c r="I549" s="243"/>
      <c r="L549" s="239"/>
      <c r="M549" s="244"/>
      <c r="N549" s="245"/>
      <c r="O549" s="245"/>
      <c r="P549" s="245"/>
      <c r="Q549" s="245"/>
      <c r="R549" s="245"/>
      <c r="S549" s="245"/>
      <c r="T549" s="246"/>
      <c r="AT549" s="240" t="s">
        <v>236</v>
      </c>
      <c r="AU549" s="240" t="s">
        <v>89</v>
      </c>
      <c r="AV549" s="13" t="s">
        <v>89</v>
      </c>
      <c r="AW549" s="13" t="s">
        <v>40</v>
      </c>
      <c r="AX549" s="13" t="s">
        <v>77</v>
      </c>
      <c r="AY549" s="240" t="s">
        <v>146</v>
      </c>
    </row>
    <row r="550" s="12" customFormat="1">
      <c r="B550" s="232"/>
      <c r="D550" s="225" t="s">
        <v>236</v>
      </c>
      <c r="E550" s="233" t="s">
        <v>5</v>
      </c>
      <c r="F550" s="234" t="s">
        <v>755</v>
      </c>
      <c r="H550" s="233" t="s">
        <v>5</v>
      </c>
      <c r="I550" s="235"/>
      <c r="L550" s="232"/>
      <c r="M550" s="236"/>
      <c r="N550" s="237"/>
      <c r="O550" s="237"/>
      <c r="P550" s="237"/>
      <c r="Q550" s="237"/>
      <c r="R550" s="237"/>
      <c r="S550" s="237"/>
      <c r="T550" s="238"/>
      <c r="AT550" s="233" t="s">
        <v>236</v>
      </c>
      <c r="AU550" s="233" t="s">
        <v>89</v>
      </c>
      <c r="AV550" s="12" t="s">
        <v>84</v>
      </c>
      <c r="AW550" s="12" t="s">
        <v>40</v>
      </c>
      <c r="AX550" s="12" t="s">
        <v>77</v>
      </c>
      <c r="AY550" s="233" t="s">
        <v>146</v>
      </c>
    </row>
    <row r="551" s="13" customFormat="1">
      <c r="B551" s="239"/>
      <c r="D551" s="225" t="s">
        <v>236</v>
      </c>
      <c r="E551" s="240" t="s">
        <v>5</v>
      </c>
      <c r="F551" s="241" t="s">
        <v>756</v>
      </c>
      <c r="H551" s="242">
        <v>40.32</v>
      </c>
      <c r="I551" s="243"/>
      <c r="L551" s="239"/>
      <c r="M551" s="244"/>
      <c r="N551" s="245"/>
      <c r="O551" s="245"/>
      <c r="P551" s="245"/>
      <c r="Q551" s="245"/>
      <c r="R551" s="245"/>
      <c r="S551" s="245"/>
      <c r="T551" s="246"/>
      <c r="AT551" s="240" t="s">
        <v>236</v>
      </c>
      <c r="AU551" s="240" t="s">
        <v>89</v>
      </c>
      <c r="AV551" s="13" t="s">
        <v>89</v>
      </c>
      <c r="AW551" s="13" t="s">
        <v>40</v>
      </c>
      <c r="AX551" s="13" t="s">
        <v>77</v>
      </c>
      <c r="AY551" s="240" t="s">
        <v>146</v>
      </c>
    </row>
    <row r="552" s="12" customFormat="1">
      <c r="B552" s="232"/>
      <c r="D552" s="225" t="s">
        <v>236</v>
      </c>
      <c r="E552" s="233" t="s">
        <v>5</v>
      </c>
      <c r="F552" s="234" t="s">
        <v>757</v>
      </c>
      <c r="H552" s="233" t="s">
        <v>5</v>
      </c>
      <c r="I552" s="235"/>
      <c r="L552" s="232"/>
      <c r="M552" s="236"/>
      <c r="N552" s="237"/>
      <c r="O552" s="237"/>
      <c r="P552" s="237"/>
      <c r="Q552" s="237"/>
      <c r="R552" s="237"/>
      <c r="S552" s="237"/>
      <c r="T552" s="238"/>
      <c r="AT552" s="233" t="s">
        <v>236</v>
      </c>
      <c r="AU552" s="233" t="s">
        <v>89</v>
      </c>
      <c r="AV552" s="12" t="s">
        <v>84</v>
      </c>
      <c r="AW552" s="12" t="s">
        <v>40</v>
      </c>
      <c r="AX552" s="12" t="s">
        <v>77</v>
      </c>
      <c r="AY552" s="233" t="s">
        <v>146</v>
      </c>
    </row>
    <row r="553" s="13" customFormat="1">
      <c r="B553" s="239"/>
      <c r="D553" s="225" t="s">
        <v>236</v>
      </c>
      <c r="E553" s="240" t="s">
        <v>5</v>
      </c>
      <c r="F553" s="241" t="s">
        <v>758</v>
      </c>
      <c r="H553" s="242">
        <v>29.120000000000001</v>
      </c>
      <c r="I553" s="243"/>
      <c r="L553" s="239"/>
      <c r="M553" s="244"/>
      <c r="N553" s="245"/>
      <c r="O553" s="245"/>
      <c r="P553" s="245"/>
      <c r="Q553" s="245"/>
      <c r="R553" s="245"/>
      <c r="S553" s="245"/>
      <c r="T553" s="246"/>
      <c r="AT553" s="240" t="s">
        <v>236</v>
      </c>
      <c r="AU553" s="240" t="s">
        <v>89</v>
      </c>
      <c r="AV553" s="13" t="s">
        <v>89</v>
      </c>
      <c r="AW553" s="13" t="s">
        <v>40</v>
      </c>
      <c r="AX553" s="13" t="s">
        <v>77</v>
      </c>
      <c r="AY553" s="240" t="s">
        <v>146</v>
      </c>
    </row>
    <row r="554" s="12" customFormat="1">
      <c r="B554" s="232"/>
      <c r="D554" s="225" t="s">
        <v>236</v>
      </c>
      <c r="E554" s="233" t="s">
        <v>5</v>
      </c>
      <c r="F554" s="234" t="s">
        <v>759</v>
      </c>
      <c r="H554" s="233" t="s">
        <v>5</v>
      </c>
      <c r="I554" s="235"/>
      <c r="L554" s="232"/>
      <c r="M554" s="236"/>
      <c r="N554" s="237"/>
      <c r="O554" s="237"/>
      <c r="P554" s="237"/>
      <c r="Q554" s="237"/>
      <c r="R554" s="237"/>
      <c r="S554" s="237"/>
      <c r="T554" s="238"/>
      <c r="AT554" s="233" t="s">
        <v>236</v>
      </c>
      <c r="AU554" s="233" t="s">
        <v>89</v>
      </c>
      <c r="AV554" s="12" t="s">
        <v>84</v>
      </c>
      <c r="AW554" s="12" t="s">
        <v>40</v>
      </c>
      <c r="AX554" s="12" t="s">
        <v>77</v>
      </c>
      <c r="AY554" s="233" t="s">
        <v>146</v>
      </c>
    </row>
    <row r="555" s="13" customFormat="1">
      <c r="B555" s="239"/>
      <c r="D555" s="225" t="s">
        <v>236</v>
      </c>
      <c r="E555" s="240" t="s">
        <v>5</v>
      </c>
      <c r="F555" s="241" t="s">
        <v>760</v>
      </c>
      <c r="H555" s="242">
        <v>26.390000000000001</v>
      </c>
      <c r="I555" s="243"/>
      <c r="L555" s="239"/>
      <c r="M555" s="244"/>
      <c r="N555" s="245"/>
      <c r="O555" s="245"/>
      <c r="P555" s="245"/>
      <c r="Q555" s="245"/>
      <c r="R555" s="245"/>
      <c r="S555" s="245"/>
      <c r="T555" s="246"/>
      <c r="AT555" s="240" t="s">
        <v>236</v>
      </c>
      <c r="AU555" s="240" t="s">
        <v>89</v>
      </c>
      <c r="AV555" s="13" t="s">
        <v>89</v>
      </c>
      <c r="AW555" s="13" t="s">
        <v>40</v>
      </c>
      <c r="AX555" s="13" t="s">
        <v>77</v>
      </c>
      <c r="AY555" s="240" t="s">
        <v>146</v>
      </c>
    </row>
    <row r="556" s="12" customFormat="1">
      <c r="B556" s="232"/>
      <c r="D556" s="225" t="s">
        <v>236</v>
      </c>
      <c r="E556" s="233" t="s">
        <v>5</v>
      </c>
      <c r="F556" s="234" t="s">
        <v>761</v>
      </c>
      <c r="H556" s="233" t="s">
        <v>5</v>
      </c>
      <c r="I556" s="235"/>
      <c r="L556" s="232"/>
      <c r="M556" s="236"/>
      <c r="N556" s="237"/>
      <c r="O556" s="237"/>
      <c r="P556" s="237"/>
      <c r="Q556" s="237"/>
      <c r="R556" s="237"/>
      <c r="S556" s="237"/>
      <c r="T556" s="238"/>
      <c r="AT556" s="233" t="s">
        <v>236</v>
      </c>
      <c r="AU556" s="233" t="s">
        <v>89</v>
      </c>
      <c r="AV556" s="12" t="s">
        <v>84</v>
      </c>
      <c r="AW556" s="12" t="s">
        <v>40</v>
      </c>
      <c r="AX556" s="12" t="s">
        <v>77</v>
      </c>
      <c r="AY556" s="233" t="s">
        <v>146</v>
      </c>
    </row>
    <row r="557" s="13" customFormat="1">
      <c r="B557" s="239"/>
      <c r="D557" s="225" t="s">
        <v>236</v>
      </c>
      <c r="E557" s="240" t="s">
        <v>5</v>
      </c>
      <c r="F557" s="241" t="s">
        <v>762</v>
      </c>
      <c r="H557" s="242">
        <v>13.23</v>
      </c>
      <c r="I557" s="243"/>
      <c r="L557" s="239"/>
      <c r="M557" s="244"/>
      <c r="N557" s="245"/>
      <c r="O557" s="245"/>
      <c r="P557" s="245"/>
      <c r="Q557" s="245"/>
      <c r="R557" s="245"/>
      <c r="S557" s="245"/>
      <c r="T557" s="246"/>
      <c r="AT557" s="240" t="s">
        <v>236</v>
      </c>
      <c r="AU557" s="240" t="s">
        <v>89</v>
      </c>
      <c r="AV557" s="13" t="s">
        <v>89</v>
      </c>
      <c r="AW557" s="13" t="s">
        <v>40</v>
      </c>
      <c r="AX557" s="13" t="s">
        <v>77</v>
      </c>
      <c r="AY557" s="240" t="s">
        <v>146</v>
      </c>
    </row>
    <row r="558" s="12" customFormat="1">
      <c r="B558" s="232"/>
      <c r="D558" s="225" t="s">
        <v>236</v>
      </c>
      <c r="E558" s="233" t="s">
        <v>5</v>
      </c>
      <c r="F558" s="234" t="s">
        <v>763</v>
      </c>
      <c r="H558" s="233" t="s">
        <v>5</v>
      </c>
      <c r="I558" s="235"/>
      <c r="L558" s="232"/>
      <c r="M558" s="236"/>
      <c r="N558" s="237"/>
      <c r="O558" s="237"/>
      <c r="P558" s="237"/>
      <c r="Q558" s="237"/>
      <c r="R558" s="237"/>
      <c r="S558" s="237"/>
      <c r="T558" s="238"/>
      <c r="AT558" s="233" t="s">
        <v>236</v>
      </c>
      <c r="AU558" s="233" t="s">
        <v>89</v>
      </c>
      <c r="AV558" s="12" t="s">
        <v>84</v>
      </c>
      <c r="AW558" s="12" t="s">
        <v>40</v>
      </c>
      <c r="AX558" s="12" t="s">
        <v>77</v>
      </c>
      <c r="AY558" s="233" t="s">
        <v>146</v>
      </c>
    </row>
    <row r="559" s="13" customFormat="1">
      <c r="B559" s="239"/>
      <c r="D559" s="225" t="s">
        <v>236</v>
      </c>
      <c r="E559" s="240" t="s">
        <v>5</v>
      </c>
      <c r="F559" s="241" t="s">
        <v>764</v>
      </c>
      <c r="H559" s="242">
        <v>163.80000000000001</v>
      </c>
      <c r="I559" s="243"/>
      <c r="L559" s="239"/>
      <c r="M559" s="244"/>
      <c r="N559" s="245"/>
      <c r="O559" s="245"/>
      <c r="P559" s="245"/>
      <c r="Q559" s="245"/>
      <c r="R559" s="245"/>
      <c r="S559" s="245"/>
      <c r="T559" s="246"/>
      <c r="AT559" s="240" t="s">
        <v>236</v>
      </c>
      <c r="AU559" s="240" t="s">
        <v>89</v>
      </c>
      <c r="AV559" s="13" t="s">
        <v>89</v>
      </c>
      <c r="AW559" s="13" t="s">
        <v>40</v>
      </c>
      <c r="AX559" s="13" t="s">
        <v>77</v>
      </c>
      <c r="AY559" s="240" t="s">
        <v>146</v>
      </c>
    </row>
    <row r="560" s="12" customFormat="1">
      <c r="B560" s="232"/>
      <c r="D560" s="225" t="s">
        <v>236</v>
      </c>
      <c r="E560" s="233" t="s">
        <v>5</v>
      </c>
      <c r="F560" s="234" t="s">
        <v>765</v>
      </c>
      <c r="H560" s="233" t="s">
        <v>5</v>
      </c>
      <c r="I560" s="235"/>
      <c r="L560" s="232"/>
      <c r="M560" s="236"/>
      <c r="N560" s="237"/>
      <c r="O560" s="237"/>
      <c r="P560" s="237"/>
      <c r="Q560" s="237"/>
      <c r="R560" s="237"/>
      <c r="S560" s="237"/>
      <c r="T560" s="238"/>
      <c r="AT560" s="233" t="s">
        <v>236</v>
      </c>
      <c r="AU560" s="233" t="s">
        <v>89</v>
      </c>
      <c r="AV560" s="12" t="s">
        <v>84</v>
      </c>
      <c r="AW560" s="12" t="s">
        <v>40</v>
      </c>
      <c r="AX560" s="12" t="s">
        <v>77</v>
      </c>
      <c r="AY560" s="233" t="s">
        <v>146</v>
      </c>
    </row>
    <row r="561" s="13" customFormat="1">
      <c r="B561" s="239"/>
      <c r="D561" s="225" t="s">
        <v>236</v>
      </c>
      <c r="E561" s="240" t="s">
        <v>5</v>
      </c>
      <c r="F561" s="241" t="s">
        <v>766</v>
      </c>
      <c r="H561" s="242">
        <v>11.34</v>
      </c>
      <c r="I561" s="243"/>
      <c r="L561" s="239"/>
      <c r="M561" s="244"/>
      <c r="N561" s="245"/>
      <c r="O561" s="245"/>
      <c r="P561" s="245"/>
      <c r="Q561" s="245"/>
      <c r="R561" s="245"/>
      <c r="S561" s="245"/>
      <c r="T561" s="246"/>
      <c r="AT561" s="240" t="s">
        <v>236</v>
      </c>
      <c r="AU561" s="240" t="s">
        <v>89</v>
      </c>
      <c r="AV561" s="13" t="s">
        <v>89</v>
      </c>
      <c r="AW561" s="13" t="s">
        <v>40</v>
      </c>
      <c r="AX561" s="13" t="s">
        <v>77</v>
      </c>
      <c r="AY561" s="240" t="s">
        <v>146</v>
      </c>
    </row>
    <row r="562" s="12" customFormat="1">
      <c r="B562" s="232"/>
      <c r="D562" s="225" t="s">
        <v>236</v>
      </c>
      <c r="E562" s="233" t="s">
        <v>5</v>
      </c>
      <c r="F562" s="234" t="s">
        <v>767</v>
      </c>
      <c r="H562" s="233" t="s">
        <v>5</v>
      </c>
      <c r="I562" s="235"/>
      <c r="L562" s="232"/>
      <c r="M562" s="236"/>
      <c r="N562" s="237"/>
      <c r="O562" s="237"/>
      <c r="P562" s="237"/>
      <c r="Q562" s="237"/>
      <c r="R562" s="237"/>
      <c r="S562" s="237"/>
      <c r="T562" s="238"/>
      <c r="AT562" s="233" t="s">
        <v>236</v>
      </c>
      <c r="AU562" s="233" t="s">
        <v>89</v>
      </c>
      <c r="AV562" s="12" t="s">
        <v>84</v>
      </c>
      <c r="AW562" s="12" t="s">
        <v>40</v>
      </c>
      <c r="AX562" s="12" t="s">
        <v>77</v>
      </c>
      <c r="AY562" s="233" t="s">
        <v>146</v>
      </c>
    </row>
    <row r="563" s="13" customFormat="1">
      <c r="B563" s="239"/>
      <c r="D563" s="225" t="s">
        <v>236</v>
      </c>
      <c r="E563" s="240" t="s">
        <v>5</v>
      </c>
      <c r="F563" s="241" t="s">
        <v>768</v>
      </c>
      <c r="H563" s="242">
        <v>10.08</v>
      </c>
      <c r="I563" s="243"/>
      <c r="L563" s="239"/>
      <c r="M563" s="244"/>
      <c r="N563" s="245"/>
      <c r="O563" s="245"/>
      <c r="P563" s="245"/>
      <c r="Q563" s="245"/>
      <c r="R563" s="245"/>
      <c r="S563" s="245"/>
      <c r="T563" s="246"/>
      <c r="AT563" s="240" t="s">
        <v>236</v>
      </c>
      <c r="AU563" s="240" t="s">
        <v>89</v>
      </c>
      <c r="AV563" s="13" t="s">
        <v>89</v>
      </c>
      <c r="AW563" s="13" t="s">
        <v>40</v>
      </c>
      <c r="AX563" s="13" t="s">
        <v>77</v>
      </c>
      <c r="AY563" s="240" t="s">
        <v>146</v>
      </c>
    </row>
    <row r="564" s="12" customFormat="1">
      <c r="B564" s="232"/>
      <c r="D564" s="225" t="s">
        <v>236</v>
      </c>
      <c r="E564" s="233" t="s">
        <v>5</v>
      </c>
      <c r="F564" s="234" t="s">
        <v>769</v>
      </c>
      <c r="H564" s="233" t="s">
        <v>5</v>
      </c>
      <c r="I564" s="235"/>
      <c r="L564" s="232"/>
      <c r="M564" s="236"/>
      <c r="N564" s="237"/>
      <c r="O564" s="237"/>
      <c r="P564" s="237"/>
      <c r="Q564" s="237"/>
      <c r="R564" s="237"/>
      <c r="S564" s="237"/>
      <c r="T564" s="238"/>
      <c r="AT564" s="233" t="s">
        <v>236</v>
      </c>
      <c r="AU564" s="233" t="s">
        <v>89</v>
      </c>
      <c r="AV564" s="12" t="s">
        <v>84</v>
      </c>
      <c r="AW564" s="12" t="s">
        <v>40</v>
      </c>
      <c r="AX564" s="12" t="s">
        <v>77</v>
      </c>
      <c r="AY564" s="233" t="s">
        <v>146</v>
      </c>
    </row>
    <row r="565" s="13" customFormat="1">
      <c r="B565" s="239"/>
      <c r="D565" s="225" t="s">
        <v>236</v>
      </c>
      <c r="E565" s="240" t="s">
        <v>5</v>
      </c>
      <c r="F565" s="241" t="s">
        <v>770</v>
      </c>
      <c r="H565" s="242">
        <v>21.699999999999999</v>
      </c>
      <c r="I565" s="243"/>
      <c r="L565" s="239"/>
      <c r="M565" s="244"/>
      <c r="N565" s="245"/>
      <c r="O565" s="245"/>
      <c r="P565" s="245"/>
      <c r="Q565" s="245"/>
      <c r="R565" s="245"/>
      <c r="S565" s="245"/>
      <c r="T565" s="246"/>
      <c r="AT565" s="240" t="s">
        <v>236</v>
      </c>
      <c r="AU565" s="240" t="s">
        <v>89</v>
      </c>
      <c r="AV565" s="13" t="s">
        <v>89</v>
      </c>
      <c r="AW565" s="13" t="s">
        <v>40</v>
      </c>
      <c r="AX565" s="13" t="s">
        <v>77</v>
      </c>
      <c r="AY565" s="240" t="s">
        <v>146</v>
      </c>
    </row>
    <row r="566" s="13" customFormat="1">
      <c r="B566" s="239"/>
      <c r="D566" s="225" t="s">
        <v>236</v>
      </c>
      <c r="E566" s="240" t="s">
        <v>5</v>
      </c>
      <c r="F566" s="241" t="s">
        <v>5</v>
      </c>
      <c r="H566" s="242">
        <v>0</v>
      </c>
      <c r="I566" s="243"/>
      <c r="L566" s="239"/>
      <c r="M566" s="244"/>
      <c r="N566" s="245"/>
      <c r="O566" s="245"/>
      <c r="P566" s="245"/>
      <c r="Q566" s="245"/>
      <c r="R566" s="245"/>
      <c r="S566" s="245"/>
      <c r="T566" s="246"/>
      <c r="AT566" s="240" t="s">
        <v>236</v>
      </c>
      <c r="AU566" s="240" t="s">
        <v>89</v>
      </c>
      <c r="AV566" s="13" t="s">
        <v>89</v>
      </c>
      <c r="AW566" s="13" t="s">
        <v>40</v>
      </c>
      <c r="AX566" s="13" t="s">
        <v>77</v>
      </c>
      <c r="AY566" s="240" t="s">
        <v>146</v>
      </c>
    </row>
    <row r="567" s="12" customFormat="1">
      <c r="B567" s="232"/>
      <c r="D567" s="225" t="s">
        <v>236</v>
      </c>
      <c r="E567" s="233" t="s">
        <v>5</v>
      </c>
      <c r="F567" s="234" t="s">
        <v>771</v>
      </c>
      <c r="H567" s="233" t="s">
        <v>5</v>
      </c>
      <c r="I567" s="235"/>
      <c r="L567" s="232"/>
      <c r="M567" s="236"/>
      <c r="N567" s="237"/>
      <c r="O567" s="237"/>
      <c r="P567" s="237"/>
      <c r="Q567" s="237"/>
      <c r="R567" s="237"/>
      <c r="S567" s="237"/>
      <c r="T567" s="238"/>
      <c r="AT567" s="233" t="s">
        <v>236</v>
      </c>
      <c r="AU567" s="233" t="s">
        <v>89</v>
      </c>
      <c r="AV567" s="12" t="s">
        <v>84</v>
      </c>
      <c r="AW567" s="12" t="s">
        <v>40</v>
      </c>
      <c r="AX567" s="12" t="s">
        <v>77</v>
      </c>
      <c r="AY567" s="233" t="s">
        <v>146</v>
      </c>
    </row>
    <row r="568" s="12" customFormat="1">
      <c r="B568" s="232"/>
      <c r="D568" s="225" t="s">
        <v>236</v>
      </c>
      <c r="E568" s="233" t="s">
        <v>5</v>
      </c>
      <c r="F568" s="234" t="s">
        <v>772</v>
      </c>
      <c r="H568" s="233" t="s">
        <v>5</v>
      </c>
      <c r="I568" s="235"/>
      <c r="L568" s="232"/>
      <c r="M568" s="236"/>
      <c r="N568" s="237"/>
      <c r="O568" s="237"/>
      <c r="P568" s="237"/>
      <c r="Q568" s="237"/>
      <c r="R568" s="237"/>
      <c r="S568" s="237"/>
      <c r="T568" s="238"/>
      <c r="AT568" s="233" t="s">
        <v>236</v>
      </c>
      <c r="AU568" s="233" t="s">
        <v>89</v>
      </c>
      <c r="AV568" s="12" t="s">
        <v>84</v>
      </c>
      <c r="AW568" s="12" t="s">
        <v>40</v>
      </c>
      <c r="AX568" s="12" t="s">
        <v>77</v>
      </c>
      <c r="AY568" s="233" t="s">
        <v>146</v>
      </c>
    </row>
    <row r="569" s="13" customFormat="1">
      <c r="B569" s="239"/>
      <c r="D569" s="225" t="s">
        <v>236</v>
      </c>
      <c r="E569" s="240" t="s">
        <v>5</v>
      </c>
      <c r="F569" s="241" t="s">
        <v>773</v>
      </c>
      <c r="H569" s="242">
        <v>17.920000000000002</v>
      </c>
      <c r="I569" s="243"/>
      <c r="L569" s="239"/>
      <c r="M569" s="244"/>
      <c r="N569" s="245"/>
      <c r="O569" s="245"/>
      <c r="P569" s="245"/>
      <c r="Q569" s="245"/>
      <c r="R569" s="245"/>
      <c r="S569" s="245"/>
      <c r="T569" s="246"/>
      <c r="AT569" s="240" t="s">
        <v>236</v>
      </c>
      <c r="AU569" s="240" t="s">
        <v>89</v>
      </c>
      <c r="AV569" s="13" t="s">
        <v>89</v>
      </c>
      <c r="AW569" s="13" t="s">
        <v>40</v>
      </c>
      <c r="AX569" s="13" t="s">
        <v>77</v>
      </c>
      <c r="AY569" s="240" t="s">
        <v>146</v>
      </c>
    </row>
    <row r="570" s="12" customFormat="1">
      <c r="B570" s="232"/>
      <c r="D570" s="225" t="s">
        <v>236</v>
      </c>
      <c r="E570" s="233" t="s">
        <v>5</v>
      </c>
      <c r="F570" s="234" t="s">
        <v>774</v>
      </c>
      <c r="H570" s="233" t="s">
        <v>5</v>
      </c>
      <c r="I570" s="235"/>
      <c r="L570" s="232"/>
      <c r="M570" s="236"/>
      <c r="N570" s="237"/>
      <c r="O570" s="237"/>
      <c r="P570" s="237"/>
      <c r="Q570" s="237"/>
      <c r="R570" s="237"/>
      <c r="S570" s="237"/>
      <c r="T570" s="238"/>
      <c r="AT570" s="233" t="s">
        <v>236</v>
      </c>
      <c r="AU570" s="233" t="s">
        <v>89</v>
      </c>
      <c r="AV570" s="12" t="s">
        <v>84</v>
      </c>
      <c r="AW570" s="12" t="s">
        <v>40</v>
      </c>
      <c r="AX570" s="12" t="s">
        <v>77</v>
      </c>
      <c r="AY570" s="233" t="s">
        <v>146</v>
      </c>
    </row>
    <row r="571" s="13" customFormat="1">
      <c r="B571" s="239"/>
      <c r="D571" s="225" t="s">
        <v>236</v>
      </c>
      <c r="E571" s="240" t="s">
        <v>5</v>
      </c>
      <c r="F571" s="241" t="s">
        <v>775</v>
      </c>
      <c r="H571" s="242">
        <v>18.719999999999999</v>
      </c>
      <c r="I571" s="243"/>
      <c r="L571" s="239"/>
      <c r="M571" s="244"/>
      <c r="N571" s="245"/>
      <c r="O571" s="245"/>
      <c r="P571" s="245"/>
      <c r="Q571" s="245"/>
      <c r="R571" s="245"/>
      <c r="S571" s="245"/>
      <c r="T571" s="246"/>
      <c r="AT571" s="240" t="s">
        <v>236</v>
      </c>
      <c r="AU571" s="240" t="s">
        <v>89</v>
      </c>
      <c r="AV571" s="13" t="s">
        <v>89</v>
      </c>
      <c r="AW571" s="13" t="s">
        <v>40</v>
      </c>
      <c r="AX571" s="13" t="s">
        <v>77</v>
      </c>
      <c r="AY571" s="240" t="s">
        <v>146</v>
      </c>
    </row>
    <row r="572" s="12" customFormat="1">
      <c r="B572" s="232"/>
      <c r="D572" s="225" t="s">
        <v>236</v>
      </c>
      <c r="E572" s="233" t="s">
        <v>5</v>
      </c>
      <c r="F572" s="234" t="s">
        <v>776</v>
      </c>
      <c r="H572" s="233" t="s">
        <v>5</v>
      </c>
      <c r="I572" s="235"/>
      <c r="L572" s="232"/>
      <c r="M572" s="236"/>
      <c r="N572" s="237"/>
      <c r="O572" s="237"/>
      <c r="P572" s="237"/>
      <c r="Q572" s="237"/>
      <c r="R572" s="237"/>
      <c r="S572" s="237"/>
      <c r="T572" s="238"/>
      <c r="AT572" s="233" t="s">
        <v>236</v>
      </c>
      <c r="AU572" s="233" t="s">
        <v>89</v>
      </c>
      <c r="AV572" s="12" t="s">
        <v>84</v>
      </c>
      <c r="AW572" s="12" t="s">
        <v>40</v>
      </c>
      <c r="AX572" s="12" t="s">
        <v>77</v>
      </c>
      <c r="AY572" s="233" t="s">
        <v>146</v>
      </c>
    </row>
    <row r="573" s="13" customFormat="1">
      <c r="B573" s="239"/>
      <c r="D573" s="225" t="s">
        <v>236</v>
      </c>
      <c r="E573" s="240" t="s">
        <v>5</v>
      </c>
      <c r="F573" s="241" t="s">
        <v>777</v>
      </c>
      <c r="H573" s="242">
        <v>9.9199999999999999</v>
      </c>
      <c r="I573" s="243"/>
      <c r="L573" s="239"/>
      <c r="M573" s="244"/>
      <c r="N573" s="245"/>
      <c r="O573" s="245"/>
      <c r="P573" s="245"/>
      <c r="Q573" s="245"/>
      <c r="R573" s="245"/>
      <c r="S573" s="245"/>
      <c r="T573" s="246"/>
      <c r="AT573" s="240" t="s">
        <v>236</v>
      </c>
      <c r="AU573" s="240" t="s">
        <v>89</v>
      </c>
      <c r="AV573" s="13" t="s">
        <v>89</v>
      </c>
      <c r="AW573" s="13" t="s">
        <v>40</v>
      </c>
      <c r="AX573" s="13" t="s">
        <v>77</v>
      </c>
      <c r="AY573" s="240" t="s">
        <v>146</v>
      </c>
    </row>
    <row r="574" s="12" customFormat="1">
      <c r="B574" s="232"/>
      <c r="D574" s="225" t="s">
        <v>236</v>
      </c>
      <c r="E574" s="233" t="s">
        <v>5</v>
      </c>
      <c r="F574" s="234" t="s">
        <v>774</v>
      </c>
      <c r="H574" s="233" t="s">
        <v>5</v>
      </c>
      <c r="I574" s="235"/>
      <c r="L574" s="232"/>
      <c r="M574" s="236"/>
      <c r="N574" s="237"/>
      <c r="O574" s="237"/>
      <c r="P574" s="237"/>
      <c r="Q574" s="237"/>
      <c r="R574" s="237"/>
      <c r="S574" s="237"/>
      <c r="T574" s="238"/>
      <c r="AT574" s="233" t="s">
        <v>236</v>
      </c>
      <c r="AU574" s="233" t="s">
        <v>89</v>
      </c>
      <c r="AV574" s="12" t="s">
        <v>84</v>
      </c>
      <c r="AW574" s="12" t="s">
        <v>40</v>
      </c>
      <c r="AX574" s="12" t="s">
        <v>77</v>
      </c>
      <c r="AY574" s="233" t="s">
        <v>146</v>
      </c>
    </row>
    <row r="575" s="13" customFormat="1">
      <c r="B575" s="239"/>
      <c r="D575" s="225" t="s">
        <v>236</v>
      </c>
      <c r="E575" s="240" t="s">
        <v>5</v>
      </c>
      <c r="F575" s="241" t="s">
        <v>778</v>
      </c>
      <c r="H575" s="242">
        <v>15.84</v>
      </c>
      <c r="I575" s="243"/>
      <c r="L575" s="239"/>
      <c r="M575" s="244"/>
      <c r="N575" s="245"/>
      <c r="O575" s="245"/>
      <c r="P575" s="245"/>
      <c r="Q575" s="245"/>
      <c r="R575" s="245"/>
      <c r="S575" s="245"/>
      <c r="T575" s="246"/>
      <c r="AT575" s="240" t="s">
        <v>236</v>
      </c>
      <c r="AU575" s="240" t="s">
        <v>89</v>
      </c>
      <c r="AV575" s="13" t="s">
        <v>89</v>
      </c>
      <c r="AW575" s="13" t="s">
        <v>40</v>
      </c>
      <c r="AX575" s="13" t="s">
        <v>77</v>
      </c>
      <c r="AY575" s="240" t="s">
        <v>146</v>
      </c>
    </row>
    <row r="576" s="12" customFormat="1">
      <c r="B576" s="232"/>
      <c r="D576" s="225" t="s">
        <v>236</v>
      </c>
      <c r="E576" s="233" t="s">
        <v>5</v>
      </c>
      <c r="F576" s="234" t="s">
        <v>779</v>
      </c>
      <c r="H576" s="233" t="s">
        <v>5</v>
      </c>
      <c r="I576" s="235"/>
      <c r="L576" s="232"/>
      <c r="M576" s="236"/>
      <c r="N576" s="237"/>
      <c r="O576" s="237"/>
      <c r="P576" s="237"/>
      <c r="Q576" s="237"/>
      <c r="R576" s="237"/>
      <c r="S576" s="237"/>
      <c r="T576" s="238"/>
      <c r="AT576" s="233" t="s">
        <v>236</v>
      </c>
      <c r="AU576" s="233" t="s">
        <v>89</v>
      </c>
      <c r="AV576" s="12" t="s">
        <v>84</v>
      </c>
      <c r="AW576" s="12" t="s">
        <v>40</v>
      </c>
      <c r="AX576" s="12" t="s">
        <v>77</v>
      </c>
      <c r="AY576" s="233" t="s">
        <v>146</v>
      </c>
    </row>
    <row r="577" s="13" customFormat="1">
      <c r="B577" s="239"/>
      <c r="D577" s="225" t="s">
        <v>236</v>
      </c>
      <c r="E577" s="240" t="s">
        <v>5</v>
      </c>
      <c r="F577" s="241" t="s">
        <v>780</v>
      </c>
      <c r="H577" s="242">
        <v>6.7199999999999998</v>
      </c>
      <c r="I577" s="243"/>
      <c r="L577" s="239"/>
      <c r="M577" s="244"/>
      <c r="N577" s="245"/>
      <c r="O577" s="245"/>
      <c r="P577" s="245"/>
      <c r="Q577" s="245"/>
      <c r="R577" s="245"/>
      <c r="S577" s="245"/>
      <c r="T577" s="246"/>
      <c r="AT577" s="240" t="s">
        <v>236</v>
      </c>
      <c r="AU577" s="240" t="s">
        <v>89</v>
      </c>
      <c r="AV577" s="13" t="s">
        <v>89</v>
      </c>
      <c r="AW577" s="13" t="s">
        <v>40</v>
      </c>
      <c r="AX577" s="13" t="s">
        <v>77</v>
      </c>
      <c r="AY577" s="240" t="s">
        <v>146</v>
      </c>
    </row>
    <row r="578" s="12" customFormat="1">
      <c r="B578" s="232"/>
      <c r="D578" s="225" t="s">
        <v>236</v>
      </c>
      <c r="E578" s="233" t="s">
        <v>5</v>
      </c>
      <c r="F578" s="234" t="s">
        <v>757</v>
      </c>
      <c r="H578" s="233" t="s">
        <v>5</v>
      </c>
      <c r="I578" s="235"/>
      <c r="L578" s="232"/>
      <c r="M578" s="236"/>
      <c r="N578" s="237"/>
      <c r="O578" s="237"/>
      <c r="P578" s="237"/>
      <c r="Q578" s="237"/>
      <c r="R578" s="237"/>
      <c r="S578" s="237"/>
      <c r="T578" s="238"/>
      <c r="AT578" s="233" t="s">
        <v>236</v>
      </c>
      <c r="AU578" s="233" t="s">
        <v>89</v>
      </c>
      <c r="AV578" s="12" t="s">
        <v>84</v>
      </c>
      <c r="AW578" s="12" t="s">
        <v>40</v>
      </c>
      <c r="AX578" s="12" t="s">
        <v>77</v>
      </c>
      <c r="AY578" s="233" t="s">
        <v>146</v>
      </c>
    </row>
    <row r="579" s="13" customFormat="1">
      <c r="B579" s="239"/>
      <c r="D579" s="225" t="s">
        <v>236</v>
      </c>
      <c r="E579" s="240" t="s">
        <v>5</v>
      </c>
      <c r="F579" s="241" t="s">
        <v>781</v>
      </c>
      <c r="H579" s="242">
        <v>6.2400000000000002</v>
      </c>
      <c r="I579" s="243"/>
      <c r="L579" s="239"/>
      <c r="M579" s="244"/>
      <c r="N579" s="245"/>
      <c r="O579" s="245"/>
      <c r="P579" s="245"/>
      <c r="Q579" s="245"/>
      <c r="R579" s="245"/>
      <c r="S579" s="245"/>
      <c r="T579" s="246"/>
      <c r="AT579" s="240" t="s">
        <v>236</v>
      </c>
      <c r="AU579" s="240" t="s">
        <v>89</v>
      </c>
      <c r="AV579" s="13" t="s">
        <v>89</v>
      </c>
      <c r="AW579" s="13" t="s">
        <v>40</v>
      </c>
      <c r="AX579" s="13" t="s">
        <v>77</v>
      </c>
      <c r="AY579" s="240" t="s">
        <v>146</v>
      </c>
    </row>
    <row r="580" s="12" customFormat="1">
      <c r="B580" s="232"/>
      <c r="D580" s="225" t="s">
        <v>236</v>
      </c>
      <c r="E580" s="233" t="s">
        <v>5</v>
      </c>
      <c r="F580" s="234" t="s">
        <v>782</v>
      </c>
      <c r="H580" s="233" t="s">
        <v>5</v>
      </c>
      <c r="I580" s="235"/>
      <c r="L580" s="232"/>
      <c r="M580" s="236"/>
      <c r="N580" s="237"/>
      <c r="O580" s="237"/>
      <c r="P580" s="237"/>
      <c r="Q580" s="237"/>
      <c r="R580" s="237"/>
      <c r="S580" s="237"/>
      <c r="T580" s="238"/>
      <c r="AT580" s="233" t="s">
        <v>236</v>
      </c>
      <c r="AU580" s="233" t="s">
        <v>89</v>
      </c>
      <c r="AV580" s="12" t="s">
        <v>84</v>
      </c>
      <c r="AW580" s="12" t="s">
        <v>40</v>
      </c>
      <c r="AX580" s="12" t="s">
        <v>77</v>
      </c>
      <c r="AY580" s="233" t="s">
        <v>146</v>
      </c>
    </row>
    <row r="581" s="13" customFormat="1">
      <c r="B581" s="239"/>
      <c r="D581" s="225" t="s">
        <v>236</v>
      </c>
      <c r="E581" s="240" t="s">
        <v>5</v>
      </c>
      <c r="F581" s="241" t="s">
        <v>783</v>
      </c>
      <c r="H581" s="242">
        <v>9.8559999999999999</v>
      </c>
      <c r="I581" s="243"/>
      <c r="L581" s="239"/>
      <c r="M581" s="244"/>
      <c r="N581" s="245"/>
      <c r="O581" s="245"/>
      <c r="P581" s="245"/>
      <c r="Q581" s="245"/>
      <c r="R581" s="245"/>
      <c r="S581" s="245"/>
      <c r="T581" s="246"/>
      <c r="AT581" s="240" t="s">
        <v>236</v>
      </c>
      <c r="AU581" s="240" t="s">
        <v>89</v>
      </c>
      <c r="AV581" s="13" t="s">
        <v>89</v>
      </c>
      <c r="AW581" s="13" t="s">
        <v>40</v>
      </c>
      <c r="AX581" s="13" t="s">
        <v>77</v>
      </c>
      <c r="AY581" s="240" t="s">
        <v>146</v>
      </c>
    </row>
    <row r="582" s="12" customFormat="1">
      <c r="B582" s="232"/>
      <c r="D582" s="225" t="s">
        <v>236</v>
      </c>
      <c r="E582" s="233" t="s">
        <v>5</v>
      </c>
      <c r="F582" s="234" t="s">
        <v>784</v>
      </c>
      <c r="H582" s="233" t="s">
        <v>5</v>
      </c>
      <c r="I582" s="235"/>
      <c r="L582" s="232"/>
      <c r="M582" s="236"/>
      <c r="N582" s="237"/>
      <c r="O582" s="237"/>
      <c r="P582" s="237"/>
      <c r="Q582" s="237"/>
      <c r="R582" s="237"/>
      <c r="S582" s="237"/>
      <c r="T582" s="238"/>
      <c r="AT582" s="233" t="s">
        <v>236</v>
      </c>
      <c r="AU582" s="233" t="s">
        <v>89</v>
      </c>
      <c r="AV582" s="12" t="s">
        <v>84</v>
      </c>
      <c r="AW582" s="12" t="s">
        <v>40</v>
      </c>
      <c r="AX582" s="12" t="s">
        <v>77</v>
      </c>
      <c r="AY582" s="233" t="s">
        <v>146</v>
      </c>
    </row>
    <row r="583" s="13" customFormat="1">
      <c r="B583" s="239"/>
      <c r="D583" s="225" t="s">
        <v>236</v>
      </c>
      <c r="E583" s="240" t="s">
        <v>5</v>
      </c>
      <c r="F583" s="241" t="s">
        <v>785</v>
      </c>
      <c r="H583" s="242">
        <v>19.800000000000001</v>
      </c>
      <c r="I583" s="243"/>
      <c r="L583" s="239"/>
      <c r="M583" s="244"/>
      <c r="N583" s="245"/>
      <c r="O583" s="245"/>
      <c r="P583" s="245"/>
      <c r="Q583" s="245"/>
      <c r="R583" s="245"/>
      <c r="S583" s="245"/>
      <c r="T583" s="246"/>
      <c r="AT583" s="240" t="s">
        <v>236</v>
      </c>
      <c r="AU583" s="240" t="s">
        <v>89</v>
      </c>
      <c r="AV583" s="13" t="s">
        <v>89</v>
      </c>
      <c r="AW583" s="13" t="s">
        <v>40</v>
      </c>
      <c r="AX583" s="13" t="s">
        <v>77</v>
      </c>
      <c r="AY583" s="240" t="s">
        <v>146</v>
      </c>
    </row>
    <row r="584" s="12" customFormat="1">
      <c r="B584" s="232"/>
      <c r="D584" s="225" t="s">
        <v>236</v>
      </c>
      <c r="E584" s="233" t="s">
        <v>5</v>
      </c>
      <c r="F584" s="234" t="s">
        <v>786</v>
      </c>
      <c r="H584" s="233" t="s">
        <v>5</v>
      </c>
      <c r="I584" s="235"/>
      <c r="L584" s="232"/>
      <c r="M584" s="236"/>
      <c r="N584" s="237"/>
      <c r="O584" s="237"/>
      <c r="P584" s="237"/>
      <c r="Q584" s="237"/>
      <c r="R584" s="237"/>
      <c r="S584" s="237"/>
      <c r="T584" s="238"/>
      <c r="AT584" s="233" t="s">
        <v>236</v>
      </c>
      <c r="AU584" s="233" t="s">
        <v>89</v>
      </c>
      <c r="AV584" s="12" t="s">
        <v>84</v>
      </c>
      <c r="AW584" s="12" t="s">
        <v>40</v>
      </c>
      <c r="AX584" s="12" t="s">
        <v>77</v>
      </c>
      <c r="AY584" s="233" t="s">
        <v>146</v>
      </c>
    </row>
    <row r="585" s="13" customFormat="1">
      <c r="B585" s="239"/>
      <c r="D585" s="225" t="s">
        <v>236</v>
      </c>
      <c r="E585" s="240" t="s">
        <v>5</v>
      </c>
      <c r="F585" s="241" t="s">
        <v>787</v>
      </c>
      <c r="H585" s="242">
        <v>46.368000000000002</v>
      </c>
      <c r="I585" s="243"/>
      <c r="L585" s="239"/>
      <c r="M585" s="244"/>
      <c r="N585" s="245"/>
      <c r="O585" s="245"/>
      <c r="P585" s="245"/>
      <c r="Q585" s="245"/>
      <c r="R585" s="245"/>
      <c r="S585" s="245"/>
      <c r="T585" s="246"/>
      <c r="AT585" s="240" t="s">
        <v>236</v>
      </c>
      <c r="AU585" s="240" t="s">
        <v>89</v>
      </c>
      <c r="AV585" s="13" t="s">
        <v>89</v>
      </c>
      <c r="AW585" s="13" t="s">
        <v>40</v>
      </c>
      <c r="AX585" s="13" t="s">
        <v>77</v>
      </c>
      <c r="AY585" s="240" t="s">
        <v>146</v>
      </c>
    </row>
    <row r="586" s="12" customFormat="1">
      <c r="B586" s="232"/>
      <c r="D586" s="225" t="s">
        <v>236</v>
      </c>
      <c r="E586" s="233" t="s">
        <v>5</v>
      </c>
      <c r="F586" s="234" t="s">
        <v>788</v>
      </c>
      <c r="H586" s="233" t="s">
        <v>5</v>
      </c>
      <c r="I586" s="235"/>
      <c r="L586" s="232"/>
      <c r="M586" s="236"/>
      <c r="N586" s="237"/>
      <c r="O586" s="237"/>
      <c r="P586" s="237"/>
      <c r="Q586" s="237"/>
      <c r="R586" s="237"/>
      <c r="S586" s="237"/>
      <c r="T586" s="238"/>
      <c r="AT586" s="233" t="s">
        <v>236</v>
      </c>
      <c r="AU586" s="233" t="s">
        <v>89</v>
      </c>
      <c r="AV586" s="12" t="s">
        <v>84</v>
      </c>
      <c r="AW586" s="12" t="s">
        <v>40</v>
      </c>
      <c r="AX586" s="12" t="s">
        <v>77</v>
      </c>
      <c r="AY586" s="233" t="s">
        <v>146</v>
      </c>
    </row>
    <row r="587" s="13" customFormat="1">
      <c r="B587" s="239"/>
      <c r="D587" s="225" t="s">
        <v>236</v>
      </c>
      <c r="E587" s="240" t="s">
        <v>5</v>
      </c>
      <c r="F587" s="241" t="s">
        <v>789</v>
      </c>
      <c r="H587" s="242">
        <v>10.560000000000001</v>
      </c>
      <c r="I587" s="243"/>
      <c r="L587" s="239"/>
      <c r="M587" s="244"/>
      <c r="N587" s="245"/>
      <c r="O587" s="245"/>
      <c r="P587" s="245"/>
      <c r="Q587" s="245"/>
      <c r="R587" s="245"/>
      <c r="S587" s="245"/>
      <c r="T587" s="246"/>
      <c r="AT587" s="240" t="s">
        <v>236</v>
      </c>
      <c r="AU587" s="240" t="s">
        <v>89</v>
      </c>
      <c r="AV587" s="13" t="s">
        <v>89</v>
      </c>
      <c r="AW587" s="13" t="s">
        <v>40</v>
      </c>
      <c r="AX587" s="13" t="s">
        <v>77</v>
      </c>
      <c r="AY587" s="240" t="s">
        <v>146</v>
      </c>
    </row>
    <row r="588" s="12" customFormat="1">
      <c r="B588" s="232"/>
      <c r="D588" s="225" t="s">
        <v>236</v>
      </c>
      <c r="E588" s="233" t="s">
        <v>5</v>
      </c>
      <c r="F588" s="234" t="s">
        <v>763</v>
      </c>
      <c r="H588" s="233" t="s">
        <v>5</v>
      </c>
      <c r="I588" s="235"/>
      <c r="L588" s="232"/>
      <c r="M588" s="236"/>
      <c r="N588" s="237"/>
      <c r="O588" s="237"/>
      <c r="P588" s="237"/>
      <c r="Q588" s="237"/>
      <c r="R588" s="237"/>
      <c r="S588" s="237"/>
      <c r="T588" s="238"/>
      <c r="AT588" s="233" t="s">
        <v>236</v>
      </c>
      <c r="AU588" s="233" t="s">
        <v>89</v>
      </c>
      <c r="AV588" s="12" t="s">
        <v>84</v>
      </c>
      <c r="AW588" s="12" t="s">
        <v>40</v>
      </c>
      <c r="AX588" s="12" t="s">
        <v>77</v>
      </c>
      <c r="AY588" s="233" t="s">
        <v>146</v>
      </c>
    </row>
    <row r="589" s="13" customFormat="1">
      <c r="B589" s="239"/>
      <c r="D589" s="225" t="s">
        <v>236</v>
      </c>
      <c r="E589" s="240" t="s">
        <v>5</v>
      </c>
      <c r="F589" s="241" t="s">
        <v>790</v>
      </c>
      <c r="H589" s="242">
        <v>21.84</v>
      </c>
      <c r="I589" s="243"/>
      <c r="L589" s="239"/>
      <c r="M589" s="244"/>
      <c r="N589" s="245"/>
      <c r="O589" s="245"/>
      <c r="P589" s="245"/>
      <c r="Q589" s="245"/>
      <c r="R589" s="245"/>
      <c r="S589" s="245"/>
      <c r="T589" s="246"/>
      <c r="AT589" s="240" t="s">
        <v>236</v>
      </c>
      <c r="AU589" s="240" t="s">
        <v>89</v>
      </c>
      <c r="AV589" s="13" t="s">
        <v>89</v>
      </c>
      <c r="AW589" s="13" t="s">
        <v>40</v>
      </c>
      <c r="AX589" s="13" t="s">
        <v>77</v>
      </c>
      <c r="AY589" s="240" t="s">
        <v>146</v>
      </c>
    </row>
    <row r="590" s="12" customFormat="1">
      <c r="B590" s="232"/>
      <c r="D590" s="225" t="s">
        <v>236</v>
      </c>
      <c r="E590" s="233" t="s">
        <v>5</v>
      </c>
      <c r="F590" s="234" t="s">
        <v>755</v>
      </c>
      <c r="H590" s="233" t="s">
        <v>5</v>
      </c>
      <c r="I590" s="235"/>
      <c r="L590" s="232"/>
      <c r="M590" s="236"/>
      <c r="N590" s="237"/>
      <c r="O590" s="237"/>
      <c r="P590" s="237"/>
      <c r="Q590" s="237"/>
      <c r="R590" s="237"/>
      <c r="S590" s="237"/>
      <c r="T590" s="238"/>
      <c r="AT590" s="233" t="s">
        <v>236</v>
      </c>
      <c r="AU590" s="233" t="s">
        <v>89</v>
      </c>
      <c r="AV590" s="12" t="s">
        <v>84</v>
      </c>
      <c r="AW590" s="12" t="s">
        <v>40</v>
      </c>
      <c r="AX590" s="12" t="s">
        <v>77</v>
      </c>
      <c r="AY590" s="233" t="s">
        <v>146</v>
      </c>
    </row>
    <row r="591" s="13" customFormat="1">
      <c r="B591" s="239"/>
      <c r="D591" s="225" t="s">
        <v>236</v>
      </c>
      <c r="E591" s="240" t="s">
        <v>5</v>
      </c>
      <c r="F591" s="241" t="s">
        <v>791</v>
      </c>
      <c r="H591" s="242">
        <v>7.9199999999999999</v>
      </c>
      <c r="I591" s="243"/>
      <c r="L591" s="239"/>
      <c r="M591" s="244"/>
      <c r="N591" s="245"/>
      <c r="O591" s="245"/>
      <c r="P591" s="245"/>
      <c r="Q591" s="245"/>
      <c r="R591" s="245"/>
      <c r="S591" s="245"/>
      <c r="T591" s="246"/>
      <c r="AT591" s="240" t="s">
        <v>236</v>
      </c>
      <c r="AU591" s="240" t="s">
        <v>89</v>
      </c>
      <c r="AV591" s="13" t="s">
        <v>89</v>
      </c>
      <c r="AW591" s="13" t="s">
        <v>40</v>
      </c>
      <c r="AX591" s="13" t="s">
        <v>77</v>
      </c>
      <c r="AY591" s="240" t="s">
        <v>146</v>
      </c>
    </row>
    <row r="592" s="12" customFormat="1">
      <c r="B592" s="232"/>
      <c r="D592" s="225" t="s">
        <v>236</v>
      </c>
      <c r="E592" s="233" t="s">
        <v>5</v>
      </c>
      <c r="F592" s="234" t="s">
        <v>792</v>
      </c>
      <c r="H592" s="233" t="s">
        <v>5</v>
      </c>
      <c r="I592" s="235"/>
      <c r="L592" s="232"/>
      <c r="M592" s="236"/>
      <c r="N592" s="237"/>
      <c r="O592" s="237"/>
      <c r="P592" s="237"/>
      <c r="Q592" s="237"/>
      <c r="R592" s="237"/>
      <c r="S592" s="237"/>
      <c r="T592" s="238"/>
      <c r="AT592" s="233" t="s">
        <v>236</v>
      </c>
      <c r="AU592" s="233" t="s">
        <v>89</v>
      </c>
      <c r="AV592" s="12" t="s">
        <v>84</v>
      </c>
      <c r="AW592" s="12" t="s">
        <v>40</v>
      </c>
      <c r="AX592" s="12" t="s">
        <v>77</v>
      </c>
      <c r="AY592" s="233" t="s">
        <v>146</v>
      </c>
    </row>
    <row r="593" s="13" customFormat="1">
      <c r="B593" s="239"/>
      <c r="D593" s="225" t="s">
        <v>236</v>
      </c>
      <c r="E593" s="240" t="s">
        <v>5</v>
      </c>
      <c r="F593" s="241" t="s">
        <v>793</v>
      </c>
      <c r="H593" s="242">
        <v>3.3599999999999999</v>
      </c>
      <c r="I593" s="243"/>
      <c r="L593" s="239"/>
      <c r="M593" s="244"/>
      <c r="N593" s="245"/>
      <c r="O593" s="245"/>
      <c r="P593" s="245"/>
      <c r="Q593" s="245"/>
      <c r="R593" s="245"/>
      <c r="S593" s="245"/>
      <c r="T593" s="246"/>
      <c r="AT593" s="240" t="s">
        <v>236</v>
      </c>
      <c r="AU593" s="240" t="s">
        <v>89</v>
      </c>
      <c r="AV593" s="13" t="s">
        <v>89</v>
      </c>
      <c r="AW593" s="13" t="s">
        <v>40</v>
      </c>
      <c r="AX593" s="13" t="s">
        <v>77</v>
      </c>
      <c r="AY593" s="240" t="s">
        <v>146</v>
      </c>
    </row>
    <row r="594" s="12" customFormat="1">
      <c r="B594" s="232"/>
      <c r="D594" s="225" t="s">
        <v>236</v>
      </c>
      <c r="E594" s="233" t="s">
        <v>5</v>
      </c>
      <c r="F594" s="234" t="s">
        <v>765</v>
      </c>
      <c r="H594" s="233" t="s">
        <v>5</v>
      </c>
      <c r="I594" s="235"/>
      <c r="L594" s="232"/>
      <c r="M594" s="236"/>
      <c r="N594" s="237"/>
      <c r="O594" s="237"/>
      <c r="P594" s="237"/>
      <c r="Q594" s="237"/>
      <c r="R594" s="237"/>
      <c r="S594" s="237"/>
      <c r="T594" s="238"/>
      <c r="AT594" s="233" t="s">
        <v>236</v>
      </c>
      <c r="AU594" s="233" t="s">
        <v>89</v>
      </c>
      <c r="AV594" s="12" t="s">
        <v>84</v>
      </c>
      <c r="AW594" s="12" t="s">
        <v>40</v>
      </c>
      <c r="AX594" s="12" t="s">
        <v>77</v>
      </c>
      <c r="AY594" s="233" t="s">
        <v>146</v>
      </c>
    </row>
    <row r="595" s="13" customFormat="1">
      <c r="B595" s="239"/>
      <c r="D595" s="225" t="s">
        <v>236</v>
      </c>
      <c r="E595" s="240" t="s">
        <v>5</v>
      </c>
      <c r="F595" s="241" t="s">
        <v>794</v>
      </c>
      <c r="H595" s="242">
        <v>3.2400000000000002</v>
      </c>
      <c r="I595" s="243"/>
      <c r="L595" s="239"/>
      <c r="M595" s="244"/>
      <c r="N595" s="245"/>
      <c r="O595" s="245"/>
      <c r="P595" s="245"/>
      <c r="Q595" s="245"/>
      <c r="R595" s="245"/>
      <c r="S595" s="245"/>
      <c r="T595" s="246"/>
      <c r="AT595" s="240" t="s">
        <v>236</v>
      </c>
      <c r="AU595" s="240" t="s">
        <v>89</v>
      </c>
      <c r="AV595" s="13" t="s">
        <v>89</v>
      </c>
      <c r="AW595" s="13" t="s">
        <v>40</v>
      </c>
      <c r="AX595" s="13" t="s">
        <v>77</v>
      </c>
      <c r="AY595" s="240" t="s">
        <v>146</v>
      </c>
    </row>
    <row r="596" s="15" customFormat="1">
      <c r="B596" s="255"/>
      <c r="D596" s="225" t="s">
        <v>236</v>
      </c>
      <c r="E596" s="256" t="s">
        <v>5</v>
      </c>
      <c r="F596" s="257" t="s">
        <v>795</v>
      </c>
      <c r="H596" s="258">
        <v>617.04399999999998</v>
      </c>
      <c r="I596" s="259"/>
      <c r="L596" s="255"/>
      <c r="M596" s="260"/>
      <c r="N596" s="261"/>
      <c r="O596" s="261"/>
      <c r="P596" s="261"/>
      <c r="Q596" s="261"/>
      <c r="R596" s="261"/>
      <c r="S596" s="261"/>
      <c r="T596" s="262"/>
      <c r="AT596" s="256" t="s">
        <v>236</v>
      </c>
      <c r="AU596" s="256" t="s">
        <v>89</v>
      </c>
      <c r="AV596" s="15" t="s">
        <v>159</v>
      </c>
      <c r="AW596" s="15" t="s">
        <v>40</v>
      </c>
      <c r="AX596" s="15" t="s">
        <v>77</v>
      </c>
      <c r="AY596" s="256" t="s">
        <v>146</v>
      </c>
    </row>
    <row r="597" s="12" customFormat="1">
      <c r="B597" s="232"/>
      <c r="D597" s="225" t="s">
        <v>236</v>
      </c>
      <c r="E597" s="233" t="s">
        <v>5</v>
      </c>
      <c r="F597" s="234" t="s">
        <v>796</v>
      </c>
      <c r="H597" s="233" t="s">
        <v>5</v>
      </c>
      <c r="I597" s="235"/>
      <c r="L597" s="232"/>
      <c r="M597" s="236"/>
      <c r="N597" s="237"/>
      <c r="O597" s="237"/>
      <c r="P597" s="237"/>
      <c r="Q597" s="237"/>
      <c r="R597" s="237"/>
      <c r="S597" s="237"/>
      <c r="T597" s="238"/>
      <c r="AT597" s="233" t="s">
        <v>236</v>
      </c>
      <c r="AU597" s="233" t="s">
        <v>89</v>
      </c>
      <c r="AV597" s="12" t="s">
        <v>84</v>
      </c>
      <c r="AW597" s="12" t="s">
        <v>40</v>
      </c>
      <c r="AX597" s="12" t="s">
        <v>77</v>
      </c>
      <c r="AY597" s="233" t="s">
        <v>146</v>
      </c>
    </row>
    <row r="598" s="13" customFormat="1">
      <c r="B598" s="239"/>
      <c r="D598" s="225" t="s">
        <v>236</v>
      </c>
      <c r="E598" s="240" t="s">
        <v>5</v>
      </c>
      <c r="F598" s="241" t="s">
        <v>797</v>
      </c>
      <c r="H598" s="242">
        <v>92.557000000000002</v>
      </c>
      <c r="I598" s="243"/>
      <c r="L598" s="239"/>
      <c r="M598" s="244"/>
      <c r="N598" s="245"/>
      <c r="O598" s="245"/>
      <c r="P598" s="245"/>
      <c r="Q598" s="245"/>
      <c r="R598" s="245"/>
      <c r="S598" s="245"/>
      <c r="T598" s="246"/>
      <c r="AT598" s="240" t="s">
        <v>236</v>
      </c>
      <c r="AU598" s="240" t="s">
        <v>89</v>
      </c>
      <c r="AV598" s="13" t="s">
        <v>89</v>
      </c>
      <c r="AW598" s="13" t="s">
        <v>40</v>
      </c>
      <c r="AX598" s="13" t="s">
        <v>77</v>
      </c>
      <c r="AY598" s="240" t="s">
        <v>146</v>
      </c>
    </row>
    <row r="599" s="14" customFormat="1">
      <c r="B599" s="247"/>
      <c r="D599" s="225" t="s">
        <v>236</v>
      </c>
      <c r="E599" s="248" t="s">
        <v>5</v>
      </c>
      <c r="F599" s="249" t="s">
        <v>242</v>
      </c>
      <c r="H599" s="250">
        <v>709.601</v>
      </c>
      <c r="I599" s="251"/>
      <c r="L599" s="247"/>
      <c r="M599" s="252"/>
      <c r="N599" s="253"/>
      <c r="O599" s="253"/>
      <c r="P599" s="253"/>
      <c r="Q599" s="253"/>
      <c r="R599" s="253"/>
      <c r="S599" s="253"/>
      <c r="T599" s="254"/>
      <c r="AT599" s="248" t="s">
        <v>236</v>
      </c>
      <c r="AU599" s="248" t="s">
        <v>89</v>
      </c>
      <c r="AV599" s="14" t="s">
        <v>145</v>
      </c>
      <c r="AW599" s="14" t="s">
        <v>40</v>
      </c>
      <c r="AX599" s="14" t="s">
        <v>84</v>
      </c>
      <c r="AY599" s="248" t="s">
        <v>146</v>
      </c>
    </row>
    <row r="600" s="1" customFormat="1" ht="16.5" customHeight="1">
      <c r="B600" s="212"/>
      <c r="C600" s="213" t="s">
        <v>798</v>
      </c>
      <c r="D600" s="213" t="s">
        <v>148</v>
      </c>
      <c r="E600" s="214" t="s">
        <v>799</v>
      </c>
      <c r="F600" s="215" t="s">
        <v>800</v>
      </c>
      <c r="G600" s="216" t="s">
        <v>232</v>
      </c>
      <c r="H600" s="217">
        <v>151.243</v>
      </c>
      <c r="I600" s="218"/>
      <c r="J600" s="219">
        <f>ROUND(I600*H600,2)</f>
        <v>0</v>
      </c>
      <c r="K600" s="215" t="s">
        <v>5</v>
      </c>
      <c r="L600" s="48"/>
      <c r="M600" s="220" t="s">
        <v>5</v>
      </c>
      <c r="N600" s="221" t="s">
        <v>49</v>
      </c>
      <c r="O600" s="49"/>
      <c r="P600" s="222">
        <f>O600*H600</f>
        <v>0</v>
      </c>
      <c r="Q600" s="222">
        <v>0.00068999999999999997</v>
      </c>
      <c r="R600" s="222">
        <f>Q600*H600</f>
        <v>0.10435766999999999</v>
      </c>
      <c r="S600" s="222">
        <v>0</v>
      </c>
      <c r="T600" s="223">
        <f>S600*H600</f>
        <v>0</v>
      </c>
      <c r="AR600" s="26" t="s">
        <v>329</v>
      </c>
      <c r="AT600" s="26" t="s">
        <v>148</v>
      </c>
      <c r="AU600" s="26" t="s">
        <v>89</v>
      </c>
      <c r="AY600" s="26" t="s">
        <v>146</v>
      </c>
      <c r="BE600" s="224">
        <f>IF(N600="základní",J600,0)</f>
        <v>0</v>
      </c>
      <c r="BF600" s="224">
        <f>IF(N600="snížená",J600,0)</f>
        <v>0</v>
      </c>
      <c r="BG600" s="224">
        <f>IF(N600="zákl. přenesená",J600,0)</f>
        <v>0</v>
      </c>
      <c r="BH600" s="224">
        <f>IF(N600="sníž. přenesená",J600,0)</f>
        <v>0</v>
      </c>
      <c r="BI600" s="224">
        <f>IF(N600="nulová",J600,0)</f>
        <v>0</v>
      </c>
      <c r="BJ600" s="26" t="s">
        <v>89</v>
      </c>
      <c r="BK600" s="224">
        <f>ROUND(I600*H600,2)</f>
        <v>0</v>
      </c>
      <c r="BL600" s="26" t="s">
        <v>329</v>
      </c>
      <c r="BM600" s="26" t="s">
        <v>801</v>
      </c>
    </row>
    <row r="601" s="13" customFormat="1">
      <c r="B601" s="239"/>
      <c r="D601" s="225" t="s">
        <v>236</v>
      </c>
      <c r="E601" s="240" t="s">
        <v>5</v>
      </c>
      <c r="F601" s="241" t="s">
        <v>802</v>
      </c>
      <c r="H601" s="242">
        <v>151.243</v>
      </c>
      <c r="I601" s="243"/>
      <c r="L601" s="239"/>
      <c r="M601" s="244"/>
      <c r="N601" s="245"/>
      <c r="O601" s="245"/>
      <c r="P601" s="245"/>
      <c r="Q601" s="245"/>
      <c r="R601" s="245"/>
      <c r="S601" s="245"/>
      <c r="T601" s="246"/>
      <c r="AT601" s="240" t="s">
        <v>236</v>
      </c>
      <c r="AU601" s="240" t="s">
        <v>89</v>
      </c>
      <c r="AV601" s="13" t="s">
        <v>89</v>
      </c>
      <c r="AW601" s="13" t="s">
        <v>40</v>
      </c>
      <c r="AX601" s="13" t="s">
        <v>77</v>
      </c>
      <c r="AY601" s="240" t="s">
        <v>146</v>
      </c>
    </row>
    <row r="602" s="14" customFormat="1">
      <c r="B602" s="247"/>
      <c r="D602" s="225" t="s">
        <v>236</v>
      </c>
      <c r="E602" s="248" t="s">
        <v>5</v>
      </c>
      <c r="F602" s="249" t="s">
        <v>242</v>
      </c>
      <c r="H602" s="250">
        <v>151.243</v>
      </c>
      <c r="I602" s="251"/>
      <c r="L602" s="247"/>
      <c r="M602" s="263"/>
      <c r="N602" s="264"/>
      <c r="O602" s="264"/>
      <c r="P602" s="264"/>
      <c r="Q602" s="264"/>
      <c r="R602" s="264"/>
      <c r="S602" s="264"/>
      <c r="T602" s="265"/>
      <c r="AT602" s="248" t="s">
        <v>236</v>
      </c>
      <c r="AU602" s="248" t="s">
        <v>89</v>
      </c>
      <c r="AV602" s="14" t="s">
        <v>145</v>
      </c>
      <c r="AW602" s="14" t="s">
        <v>40</v>
      </c>
      <c r="AX602" s="14" t="s">
        <v>84</v>
      </c>
      <c r="AY602" s="248" t="s">
        <v>146</v>
      </c>
    </row>
    <row r="603" s="1" customFormat="1" ht="6.96" customHeight="1">
      <c r="B603" s="69"/>
      <c r="C603" s="70"/>
      <c r="D603" s="70"/>
      <c r="E603" s="70"/>
      <c r="F603" s="70"/>
      <c r="G603" s="70"/>
      <c r="H603" s="70"/>
      <c r="I603" s="164"/>
      <c r="J603" s="70"/>
      <c r="K603" s="70"/>
      <c r="L603" s="48"/>
    </row>
  </sheetData>
  <autoFilter ref="C97:K602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86:H86"/>
    <mergeCell ref="E88:H88"/>
    <mergeCell ref="E90:H90"/>
    <mergeCell ref="G1:H1"/>
    <mergeCell ref="L2:V2"/>
  </mergeCells>
  <hyperlinks>
    <hyperlink ref="F1:G1" location="C2" display="1) Krycí list soupisu"/>
    <hyperlink ref="G1:H1" location="C58" display="2) Rekapitulace"/>
    <hyperlink ref="J1" location="C9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35"/>
      <c r="C1" s="135"/>
      <c r="D1" s="136" t="s">
        <v>1</v>
      </c>
      <c r="E1" s="135"/>
      <c r="F1" s="137" t="s">
        <v>111</v>
      </c>
      <c r="G1" s="137" t="s">
        <v>112</v>
      </c>
      <c r="H1" s="137"/>
      <c r="I1" s="138"/>
      <c r="J1" s="137" t="s">
        <v>113</v>
      </c>
      <c r="K1" s="136" t="s">
        <v>114</v>
      </c>
      <c r="L1" s="137" t="s">
        <v>115</v>
      </c>
      <c r="M1" s="137"/>
      <c r="N1" s="137"/>
      <c r="O1" s="137"/>
      <c r="P1" s="137"/>
      <c r="Q1" s="137"/>
      <c r="R1" s="137"/>
      <c r="S1" s="137"/>
      <c r="T1" s="137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 s="25" t="s">
        <v>8</v>
      </c>
      <c r="AT2" s="26" t="s">
        <v>100</v>
      </c>
    </row>
    <row r="3" ht="6.96" customHeight="1">
      <c r="B3" s="27"/>
      <c r="C3" s="28"/>
      <c r="D3" s="28"/>
      <c r="E3" s="28"/>
      <c r="F3" s="28"/>
      <c r="G3" s="28"/>
      <c r="H3" s="28"/>
      <c r="I3" s="139"/>
      <c r="J3" s="28"/>
      <c r="K3" s="29"/>
      <c r="AT3" s="26" t="s">
        <v>84</v>
      </c>
    </row>
    <row r="4" ht="36.96" customHeight="1">
      <c r="B4" s="30"/>
      <c r="C4" s="31"/>
      <c r="D4" s="32" t="s">
        <v>116</v>
      </c>
      <c r="E4" s="31"/>
      <c r="F4" s="31"/>
      <c r="G4" s="31"/>
      <c r="H4" s="31"/>
      <c r="I4" s="140"/>
      <c r="J4" s="31"/>
      <c r="K4" s="33"/>
      <c r="M4" s="34" t="s">
        <v>13</v>
      </c>
      <c r="AT4" s="26" t="s">
        <v>6</v>
      </c>
    </row>
    <row r="5" ht="6.96" customHeight="1">
      <c r="B5" s="30"/>
      <c r="C5" s="31"/>
      <c r="D5" s="31"/>
      <c r="E5" s="31"/>
      <c r="F5" s="31"/>
      <c r="G5" s="31"/>
      <c r="H5" s="31"/>
      <c r="I5" s="140"/>
      <c r="J5" s="31"/>
      <c r="K5" s="33"/>
    </row>
    <row r="6">
      <c r="B6" s="30"/>
      <c r="C6" s="31"/>
      <c r="D6" s="42" t="s">
        <v>19</v>
      </c>
      <c r="E6" s="31"/>
      <c r="F6" s="31"/>
      <c r="G6" s="31"/>
      <c r="H6" s="31"/>
      <c r="I6" s="140"/>
      <c r="J6" s="31"/>
      <c r="K6" s="33"/>
    </row>
    <row r="7" ht="16.5" customHeight="1">
      <c r="B7" s="30"/>
      <c r="C7" s="31"/>
      <c r="D7" s="31"/>
      <c r="E7" s="141" t="str">
        <f>'Rekapitulace stavby'!K6</f>
        <v>Domov Kopretina Černovice – oprava střechy nad severním křídlem</v>
      </c>
      <c r="F7" s="42"/>
      <c r="G7" s="42"/>
      <c r="H7" s="42"/>
      <c r="I7" s="140"/>
      <c r="J7" s="31"/>
      <c r="K7" s="33"/>
    </row>
    <row r="8">
      <c r="B8" s="30"/>
      <c r="C8" s="31"/>
      <c r="D8" s="42" t="s">
        <v>117</v>
      </c>
      <c r="E8" s="31"/>
      <c r="F8" s="31"/>
      <c r="G8" s="31"/>
      <c r="H8" s="31"/>
      <c r="I8" s="140"/>
      <c r="J8" s="31"/>
      <c r="K8" s="33"/>
    </row>
    <row r="9" s="1" customFormat="1" ht="16.5" customHeight="1">
      <c r="B9" s="48"/>
      <c r="C9" s="49"/>
      <c r="D9" s="49"/>
      <c r="E9" s="141" t="s">
        <v>208</v>
      </c>
      <c r="F9" s="49"/>
      <c r="G9" s="49"/>
      <c r="H9" s="49"/>
      <c r="I9" s="142"/>
      <c r="J9" s="49"/>
      <c r="K9" s="53"/>
    </row>
    <row r="10" s="1" customFormat="1">
      <c r="B10" s="48"/>
      <c r="C10" s="49"/>
      <c r="D10" s="42" t="s">
        <v>119</v>
      </c>
      <c r="E10" s="49"/>
      <c r="F10" s="49"/>
      <c r="G10" s="49"/>
      <c r="H10" s="49"/>
      <c r="I10" s="142"/>
      <c r="J10" s="49"/>
      <c r="K10" s="53"/>
    </row>
    <row r="11" s="1" customFormat="1" ht="36.96" customHeight="1">
      <c r="B11" s="48"/>
      <c r="C11" s="49"/>
      <c r="D11" s="49"/>
      <c r="E11" s="143" t="s">
        <v>803</v>
      </c>
      <c r="F11" s="49"/>
      <c r="G11" s="49"/>
      <c r="H11" s="49"/>
      <c r="I11" s="142"/>
      <c r="J11" s="49"/>
      <c r="K11" s="53"/>
    </row>
    <row r="12" s="1" customFormat="1">
      <c r="B12" s="48"/>
      <c r="C12" s="49"/>
      <c r="D12" s="49"/>
      <c r="E12" s="49"/>
      <c r="F12" s="49"/>
      <c r="G12" s="49"/>
      <c r="H12" s="49"/>
      <c r="I12" s="142"/>
      <c r="J12" s="49"/>
      <c r="K12" s="53"/>
    </row>
    <row r="13" s="1" customFormat="1" ht="14.4" customHeight="1">
      <c r="B13" s="48"/>
      <c r="C13" s="49"/>
      <c r="D13" s="42" t="s">
        <v>21</v>
      </c>
      <c r="E13" s="49"/>
      <c r="F13" s="37" t="s">
        <v>22</v>
      </c>
      <c r="G13" s="49"/>
      <c r="H13" s="49"/>
      <c r="I13" s="144" t="s">
        <v>23</v>
      </c>
      <c r="J13" s="37" t="s">
        <v>5</v>
      </c>
      <c r="K13" s="53"/>
    </row>
    <row r="14" s="1" customFormat="1" ht="14.4" customHeight="1">
      <c r="B14" s="48"/>
      <c r="C14" s="49"/>
      <c r="D14" s="42" t="s">
        <v>24</v>
      </c>
      <c r="E14" s="49"/>
      <c r="F14" s="37" t="s">
        <v>25</v>
      </c>
      <c r="G14" s="49"/>
      <c r="H14" s="49"/>
      <c r="I14" s="144" t="s">
        <v>26</v>
      </c>
      <c r="J14" s="145" t="str">
        <f>'Rekapitulace stavby'!AN8</f>
        <v>10. 5. 2018</v>
      </c>
      <c r="K14" s="53"/>
    </row>
    <row r="15" s="1" customFormat="1" ht="10.8" customHeight="1">
      <c r="B15" s="48"/>
      <c r="C15" s="49"/>
      <c r="D15" s="49"/>
      <c r="E15" s="49"/>
      <c r="F15" s="49"/>
      <c r="G15" s="49"/>
      <c r="H15" s="49"/>
      <c r="I15" s="142"/>
      <c r="J15" s="49"/>
      <c r="K15" s="53"/>
    </row>
    <row r="16" s="1" customFormat="1" ht="14.4" customHeight="1">
      <c r="B16" s="48"/>
      <c r="C16" s="49"/>
      <c r="D16" s="42" t="s">
        <v>28</v>
      </c>
      <c r="E16" s="49"/>
      <c r="F16" s="49"/>
      <c r="G16" s="49"/>
      <c r="H16" s="49"/>
      <c r="I16" s="144" t="s">
        <v>29</v>
      </c>
      <c r="J16" s="37" t="s">
        <v>30</v>
      </c>
      <c r="K16" s="53"/>
    </row>
    <row r="17" s="1" customFormat="1" ht="18" customHeight="1">
      <c r="B17" s="48"/>
      <c r="C17" s="49"/>
      <c r="D17" s="49"/>
      <c r="E17" s="37" t="s">
        <v>31</v>
      </c>
      <c r="F17" s="49"/>
      <c r="G17" s="49"/>
      <c r="H17" s="49"/>
      <c r="I17" s="144" t="s">
        <v>32</v>
      </c>
      <c r="J17" s="37" t="s">
        <v>33</v>
      </c>
      <c r="K17" s="53"/>
    </row>
    <row r="18" s="1" customFormat="1" ht="6.96" customHeight="1">
      <c r="B18" s="48"/>
      <c r="C18" s="49"/>
      <c r="D18" s="49"/>
      <c r="E18" s="49"/>
      <c r="F18" s="49"/>
      <c r="G18" s="49"/>
      <c r="H18" s="49"/>
      <c r="I18" s="142"/>
      <c r="J18" s="49"/>
      <c r="K18" s="53"/>
    </row>
    <row r="19" s="1" customFormat="1" ht="14.4" customHeight="1">
      <c r="B19" s="48"/>
      <c r="C19" s="49"/>
      <c r="D19" s="42" t="s">
        <v>34</v>
      </c>
      <c r="E19" s="49"/>
      <c r="F19" s="49"/>
      <c r="G19" s="49"/>
      <c r="H19" s="49"/>
      <c r="I19" s="144" t="s">
        <v>29</v>
      </c>
      <c r="J19" s="37" t="str">
        <f>IF('Rekapitulace stavby'!AN13="Vyplň údaj","",IF('Rekapitulace stavby'!AN13="","",'Rekapitulace stavby'!AN13))</f>
        <v/>
      </c>
      <c r="K19" s="53"/>
    </row>
    <row r="20" s="1" customFormat="1" ht="18" customHeight="1">
      <c r="B20" s="48"/>
      <c r="C20" s="49"/>
      <c r="D20" s="49"/>
      <c r="E20" s="37" t="str">
        <f>IF('Rekapitulace stavby'!E14="Vyplň údaj","",IF('Rekapitulace stavby'!E14="","",'Rekapitulace stavby'!E14))</f>
        <v/>
      </c>
      <c r="F20" s="49"/>
      <c r="G20" s="49"/>
      <c r="H20" s="49"/>
      <c r="I20" s="144" t="s">
        <v>32</v>
      </c>
      <c r="J20" s="37" t="str">
        <f>IF('Rekapitulace stavby'!AN14="Vyplň údaj","",IF('Rekapitulace stavby'!AN14="","",'Rekapitulace stavby'!AN14))</f>
        <v/>
      </c>
      <c r="K20" s="53"/>
    </row>
    <row r="21" s="1" customFormat="1" ht="6.96" customHeight="1">
      <c r="B21" s="48"/>
      <c r="C21" s="49"/>
      <c r="D21" s="49"/>
      <c r="E21" s="49"/>
      <c r="F21" s="49"/>
      <c r="G21" s="49"/>
      <c r="H21" s="49"/>
      <c r="I21" s="142"/>
      <c r="J21" s="49"/>
      <c r="K21" s="53"/>
    </row>
    <row r="22" s="1" customFormat="1" ht="14.4" customHeight="1">
      <c r="B22" s="48"/>
      <c r="C22" s="49"/>
      <c r="D22" s="42" t="s">
        <v>36</v>
      </c>
      <c r="E22" s="49"/>
      <c r="F22" s="49"/>
      <c r="G22" s="49"/>
      <c r="H22" s="49"/>
      <c r="I22" s="144" t="s">
        <v>29</v>
      </c>
      <c r="J22" s="37" t="s">
        <v>37</v>
      </c>
      <c r="K22" s="53"/>
    </row>
    <row r="23" s="1" customFormat="1" ht="18" customHeight="1">
      <c r="B23" s="48"/>
      <c r="C23" s="49"/>
      <c r="D23" s="49"/>
      <c r="E23" s="37" t="s">
        <v>38</v>
      </c>
      <c r="F23" s="49"/>
      <c r="G23" s="49"/>
      <c r="H23" s="49"/>
      <c r="I23" s="144" t="s">
        <v>32</v>
      </c>
      <c r="J23" s="37" t="s">
        <v>39</v>
      </c>
      <c r="K23" s="53"/>
    </row>
    <row r="24" s="1" customFormat="1" ht="6.96" customHeight="1">
      <c r="B24" s="48"/>
      <c r="C24" s="49"/>
      <c r="D24" s="49"/>
      <c r="E24" s="49"/>
      <c r="F24" s="49"/>
      <c r="G24" s="49"/>
      <c r="H24" s="49"/>
      <c r="I24" s="142"/>
      <c r="J24" s="49"/>
      <c r="K24" s="53"/>
    </row>
    <row r="25" s="1" customFormat="1" ht="14.4" customHeight="1">
      <c r="B25" s="48"/>
      <c r="C25" s="49"/>
      <c r="D25" s="42" t="s">
        <v>41</v>
      </c>
      <c r="E25" s="49"/>
      <c r="F25" s="49"/>
      <c r="G25" s="49"/>
      <c r="H25" s="49"/>
      <c r="I25" s="142"/>
      <c r="J25" s="49"/>
      <c r="K25" s="53"/>
    </row>
    <row r="26" s="7" customFormat="1" ht="285" customHeight="1">
      <c r="B26" s="146"/>
      <c r="C26" s="147"/>
      <c r="D26" s="147"/>
      <c r="E26" s="46" t="s">
        <v>804</v>
      </c>
      <c r="F26" s="46"/>
      <c r="G26" s="46"/>
      <c r="H26" s="46"/>
      <c r="I26" s="148"/>
      <c r="J26" s="147"/>
      <c r="K26" s="149"/>
    </row>
    <row r="27" s="1" customFormat="1" ht="6.96" customHeight="1">
      <c r="B27" s="48"/>
      <c r="C27" s="49"/>
      <c r="D27" s="49"/>
      <c r="E27" s="49"/>
      <c r="F27" s="49"/>
      <c r="G27" s="49"/>
      <c r="H27" s="49"/>
      <c r="I27" s="142"/>
      <c r="J27" s="49"/>
      <c r="K27" s="53"/>
    </row>
    <row r="28" s="1" customFormat="1" ht="6.96" customHeight="1">
      <c r="B28" s="48"/>
      <c r="C28" s="49"/>
      <c r="D28" s="84"/>
      <c r="E28" s="84"/>
      <c r="F28" s="84"/>
      <c r="G28" s="84"/>
      <c r="H28" s="84"/>
      <c r="I28" s="150"/>
      <c r="J28" s="84"/>
      <c r="K28" s="151"/>
    </row>
    <row r="29" s="1" customFormat="1" ht="25.44" customHeight="1">
      <c r="B29" s="48"/>
      <c r="C29" s="49"/>
      <c r="D29" s="152" t="s">
        <v>43</v>
      </c>
      <c r="E29" s="49"/>
      <c r="F29" s="49"/>
      <c r="G29" s="49"/>
      <c r="H29" s="49"/>
      <c r="I29" s="142"/>
      <c r="J29" s="153">
        <f>ROUND(J97,2)</f>
        <v>0</v>
      </c>
      <c r="K29" s="53"/>
    </row>
    <row r="30" s="1" customFormat="1" ht="6.96" customHeight="1">
      <c r="B30" s="48"/>
      <c r="C30" s="49"/>
      <c r="D30" s="84"/>
      <c r="E30" s="84"/>
      <c r="F30" s="84"/>
      <c r="G30" s="84"/>
      <c r="H30" s="84"/>
      <c r="I30" s="150"/>
      <c r="J30" s="84"/>
      <c r="K30" s="151"/>
    </row>
    <row r="31" s="1" customFormat="1" ht="14.4" customHeight="1">
      <c r="B31" s="48"/>
      <c r="C31" s="49"/>
      <c r="D31" s="49"/>
      <c r="E31" s="49"/>
      <c r="F31" s="54" t="s">
        <v>45</v>
      </c>
      <c r="G31" s="49"/>
      <c r="H31" s="49"/>
      <c r="I31" s="154" t="s">
        <v>44</v>
      </c>
      <c r="J31" s="54" t="s">
        <v>46</v>
      </c>
      <c r="K31" s="53"/>
    </row>
    <row r="32" s="1" customFormat="1" ht="14.4" customHeight="1">
      <c r="B32" s="48"/>
      <c r="C32" s="49"/>
      <c r="D32" s="57" t="s">
        <v>47</v>
      </c>
      <c r="E32" s="57" t="s">
        <v>48</v>
      </c>
      <c r="F32" s="155">
        <f>ROUND(SUM(BE97:BE675), 2)</f>
        <v>0</v>
      </c>
      <c r="G32" s="49"/>
      <c r="H32" s="49"/>
      <c r="I32" s="156">
        <v>0.20999999999999999</v>
      </c>
      <c r="J32" s="155">
        <f>ROUND(ROUND((SUM(BE97:BE675)), 2)*I32, 2)</f>
        <v>0</v>
      </c>
      <c r="K32" s="53"/>
    </row>
    <row r="33" s="1" customFormat="1" ht="14.4" customHeight="1">
      <c r="B33" s="48"/>
      <c r="C33" s="49"/>
      <c r="D33" s="49"/>
      <c r="E33" s="57" t="s">
        <v>49</v>
      </c>
      <c r="F33" s="155">
        <f>ROUND(SUM(BF97:BF675), 2)</f>
        <v>0</v>
      </c>
      <c r="G33" s="49"/>
      <c r="H33" s="49"/>
      <c r="I33" s="156">
        <v>0.14999999999999999</v>
      </c>
      <c r="J33" s="155">
        <f>ROUND(ROUND((SUM(BF97:BF675)), 2)*I33, 2)</f>
        <v>0</v>
      </c>
      <c r="K33" s="53"/>
    </row>
    <row r="34" hidden="1" s="1" customFormat="1" ht="14.4" customHeight="1">
      <c r="B34" s="48"/>
      <c r="C34" s="49"/>
      <c r="D34" s="49"/>
      <c r="E34" s="57" t="s">
        <v>50</v>
      </c>
      <c r="F34" s="155">
        <f>ROUND(SUM(BG97:BG675), 2)</f>
        <v>0</v>
      </c>
      <c r="G34" s="49"/>
      <c r="H34" s="49"/>
      <c r="I34" s="156">
        <v>0.20999999999999999</v>
      </c>
      <c r="J34" s="155">
        <v>0</v>
      </c>
      <c r="K34" s="53"/>
    </row>
    <row r="35" hidden="1" s="1" customFormat="1" ht="14.4" customHeight="1">
      <c r="B35" s="48"/>
      <c r="C35" s="49"/>
      <c r="D35" s="49"/>
      <c r="E35" s="57" t="s">
        <v>51</v>
      </c>
      <c r="F35" s="155">
        <f>ROUND(SUM(BH97:BH675), 2)</f>
        <v>0</v>
      </c>
      <c r="G35" s="49"/>
      <c r="H35" s="49"/>
      <c r="I35" s="156">
        <v>0.14999999999999999</v>
      </c>
      <c r="J35" s="155">
        <v>0</v>
      </c>
      <c r="K35" s="53"/>
    </row>
    <row r="36" hidden="1" s="1" customFormat="1" ht="14.4" customHeight="1">
      <c r="B36" s="48"/>
      <c r="C36" s="49"/>
      <c r="D36" s="49"/>
      <c r="E36" s="57" t="s">
        <v>52</v>
      </c>
      <c r="F36" s="155">
        <f>ROUND(SUM(BI97:BI675), 2)</f>
        <v>0</v>
      </c>
      <c r="G36" s="49"/>
      <c r="H36" s="49"/>
      <c r="I36" s="156">
        <v>0</v>
      </c>
      <c r="J36" s="155">
        <v>0</v>
      </c>
      <c r="K36" s="53"/>
    </row>
    <row r="37" s="1" customFormat="1" ht="6.96" customHeight="1">
      <c r="B37" s="48"/>
      <c r="C37" s="49"/>
      <c r="D37" s="49"/>
      <c r="E37" s="49"/>
      <c r="F37" s="49"/>
      <c r="G37" s="49"/>
      <c r="H37" s="49"/>
      <c r="I37" s="142"/>
      <c r="J37" s="49"/>
      <c r="K37" s="53"/>
    </row>
    <row r="38" s="1" customFormat="1" ht="25.44" customHeight="1">
      <c r="B38" s="48"/>
      <c r="C38" s="157"/>
      <c r="D38" s="158" t="s">
        <v>53</v>
      </c>
      <c r="E38" s="90"/>
      <c r="F38" s="90"/>
      <c r="G38" s="159" t="s">
        <v>54</v>
      </c>
      <c r="H38" s="160" t="s">
        <v>55</v>
      </c>
      <c r="I38" s="161"/>
      <c r="J38" s="162">
        <f>SUM(J29:J36)</f>
        <v>0</v>
      </c>
      <c r="K38" s="163"/>
    </row>
    <row r="39" s="1" customFormat="1" ht="14.4" customHeight="1">
      <c r="B39" s="69"/>
      <c r="C39" s="70"/>
      <c r="D39" s="70"/>
      <c r="E39" s="70"/>
      <c r="F39" s="70"/>
      <c r="G39" s="70"/>
      <c r="H39" s="70"/>
      <c r="I39" s="164"/>
      <c r="J39" s="70"/>
      <c r="K39" s="71"/>
    </row>
    <row r="43" s="1" customFormat="1" ht="6.96" customHeight="1">
      <c r="B43" s="72"/>
      <c r="C43" s="73"/>
      <c r="D43" s="73"/>
      <c r="E43" s="73"/>
      <c r="F43" s="73"/>
      <c r="G43" s="73"/>
      <c r="H43" s="73"/>
      <c r="I43" s="165"/>
      <c r="J43" s="73"/>
      <c r="K43" s="166"/>
    </row>
    <row r="44" s="1" customFormat="1" ht="36.96" customHeight="1">
      <c r="B44" s="48"/>
      <c r="C44" s="32" t="s">
        <v>122</v>
      </c>
      <c r="D44" s="49"/>
      <c r="E44" s="49"/>
      <c r="F44" s="49"/>
      <c r="G44" s="49"/>
      <c r="H44" s="49"/>
      <c r="I44" s="142"/>
      <c r="J44" s="49"/>
      <c r="K44" s="53"/>
    </row>
    <row r="45" s="1" customFormat="1" ht="6.96" customHeight="1">
      <c r="B45" s="48"/>
      <c r="C45" s="49"/>
      <c r="D45" s="49"/>
      <c r="E45" s="49"/>
      <c r="F45" s="49"/>
      <c r="G45" s="49"/>
      <c r="H45" s="49"/>
      <c r="I45" s="142"/>
      <c r="J45" s="49"/>
      <c r="K45" s="53"/>
    </row>
    <row r="46" s="1" customFormat="1" ht="14.4" customHeight="1">
      <c r="B46" s="48"/>
      <c r="C46" s="42" t="s">
        <v>19</v>
      </c>
      <c r="D46" s="49"/>
      <c r="E46" s="49"/>
      <c r="F46" s="49"/>
      <c r="G46" s="49"/>
      <c r="H46" s="49"/>
      <c r="I46" s="142"/>
      <c r="J46" s="49"/>
      <c r="K46" s="53"/>
    </row>
    <row r="47" s="1" customFormat="1" ht="16.5" customHeight="1">
      <c r="B47" s="48"/>
      <c r="C47" s="49"/>
      <c r="D47" s="49"/>
      <c r="E47" s="141" t="str">
        <f>E7</f>
        <v>Domov Kopretina Černovice – oprava střechy nad severním křídlem</v>
      </c>
      <c r="F47" s="42"/>
      <c r="G47" s="42"/>
      <c r="H47" s="42"/>
      <c r="I47" s="142"/>
      <c r="J47" s="49"/>
      <c r="K47" s="53"/>
    </row>
    <row r="48">
      <c r="B48" s="30"/>
      <c r="C48" s="42" t="s">
        <v>117</v>
      </c>
      <c r="D48" s="31"/>
      <c r="E48" s="31"/>
      <c r="F48" s="31"/>
      <c r="G48" s="31"/>
      <c r="H48" s="31"/>
      <c r="I48" s="140"/>
      <c r="J48" s="31"/>
      <c r="K48" s="33"/>
    </row>
    <row r="49" s="1" customFormat="1" ht="16.5" customHeight="1">
      <c r="B49" s="48"/>
      <c r="C49" s="49"/>
      <c r="D49" s="49"/>
      <c r="E49" s="141" t="s">
        <v>208</v>
      </c>
      <c r="F49" s="49"/>
      <c r="G49" s="49"/>
      <c r="H49" s="49"/>
      <c r="I49" s="142"/>
      <c r="J49" s="49"/>
      <c r="K49" s="53"/>
    </row>
    <row r="50" s="1" customFormat="1" ht="14.4" customHeight="1">
      <c r="B50" s="48"/>
      <c r="C50" s="42" t="s">
        <v>119</v>
      </c>
      <c r="D50" s="49"/>
      <c r="E50" s="49"/>
      <c r="F50" s="49"/>
      <c r="G50" s="49"/>
      <c r="H50" s="49"/>
      <c r="I50" s="142"/>
      <c r="J50" s="49"/>
      <c r="K50" s="53"/>
    </row>
    <row r="51" s="1" customFormat="1" ht="17.25" customHeight="1">
      <c r="B51" s="48"/>
      <c r="C51" s="49"/>
      <c r="D51" s="49"/>
      <c r="E51" s="143" t="str">
        <f>E11</f>
        <v>01-2 - Architektonicko-stavební řešení</v>
      </c>
      <c r="F51" s="49"/>
      <c r="G51" s="49"/>
      <c r="H51" s="49"/>
      <c r="I51" s="142"/>
      <c r="J51" s="49"/>
      <c r="K51" s="53"/>
    </row>
    <row r="52" s="1" customFormat="1" ht="6.96" customHeight="1">
      <c r="B52" s="48"/>
      <c r="C52" s="49"/>
      <c r="D52" s="49"/>
      <c r="E52" s="49"/>
      <c r="F52" s="49"/>
      <c r="G52" s="49"/>
      <c r="H52" s="49"/>
      <c r="I52" s="142"/>
      <c r="J52" s="49"/>
      <c r="K52" s="53"/>
    </row>
    <row r="53" s="1" customFormat="1" ht="18" customHeight="1">
      <c r="B53" s="48"/>
      <c r="C53" s="42" t="s">
        <v>24</v>
      </c>
      <c r="D53" s="49"/>
      <c r="E53" s="49"/>
      <c r="F53" s="37" t="str">
        <f>F14</f>
        <v>Černovice, areál Domova Černovice</v>
      </c>
      <c r="G53" s="49"/>
      <c r="H53" s="49"/>
      <c r="I53" s="144" t="s">
        <v>26</v>
      </c>
      <c r="J53" s="145" t="str">
        <f>IF(J14="","",J14)</f>
        <v>10. 5. 2018</v>
      </c>
      <c r="K53" s="53"/>
    </row>
    <row r="54" s="1" customFormat="1" ht="6.96" customHeight="1">
      <c r="B54" s="48"/>
      <c r="C54" s="49"/>
      <c r="D54" s="49"/>
      <c r="E54" s="49"/>
      <c r="F54" s="49"/>
      <c r="G54" s="49"/>
      <c r="H54" s="49"/>
      <c r="I54" s="142"/>
      <c r="J54" s="49"/>
      <c r="K54" s="53"/>
    </row>
    <row r="55" s="1" customFormat="1">
      <c r="B55" s="48"/>
      <c r="C55" s="42" t="s">
        <v>28</v>
      </c>
      <c r="D55" s="49"/>
      <c r="E55" s="49"/>
      <c r="F55" s="37" t="str">
        <f>E17</f>
        <v>Kraj Vysočina</v>
      </c>
      <c r="G55" s="49"/>
      <c r="H55" s="49"/>
      <c r="I55" s="144" t="s">
        <v>36</v>
      </c>
      <c r="J55" s="46" t="str">
        <f>E23</f>
        <v>PROJEKT CENTRUM NOVA s.r.o.</v>
      </c>
      <c r="K55" s="53"/>
    </row>
    <row r="56" s="1" customFormat="1" ht="14.4" customHeight="1">
      <c r="B56" s="48"/>
      <c r="C56" s="42" t="s">
        <v>34</v>
      </c>
      <c r="D56" s="49"/>
      <c r="E56" s="49"/>
      <c r="F56" s="37" t="str">
        <f>IF(E20="","",E20)</f>
        <v/>
      </c>
      <c r="G56" s="49"/>
      <c r="H56" s="49"/>
      <c r="I56" s="142"/>
      <c r="J56" s="167"/>
      <c r="K56" s="53"/>
    </row>
    <row r="57" s="1" customFormat="1" ht="10.32" customHeight="1">
      <c r="B57" s="48"/>
      <c r="C57" s="49"/>
      <c r="D57" s="49"/>
      <c r="E57" s="49"/>
      <c r="F57" s="49"/>
      <c r="G57" s="49"/>
      <c r="H57" s="49"/>
      <c r="I57" s="142"/>
      <c r="J57" s="49"/>
      <c r="K57" s="53"/>
    </row>
    <row r="58" s="1" customFormat="1" ht="29.28" customHeight="1">
      <c r="B58" s="48"/>
      <c r="C58" s="168" t="s">
        <v>123</v>
      </c>
      <c r="D58" s="157"/>
      <c r="E58" s="157"/>
      <c r="F58" s="157"/>
      <c r="G58" s="157"/>
      <c r="H58" s="157"/>
      <c r="I58" s="169"/>
      <c r="J58" s="170" t="s">
        <v>124</v>
      </c>
      <c r="K58" s="171"/>
    </row>
    <row r="59" s="1" customFormat="1" ht="10.32" customHeight="1">
      <c r="B59" s="48"/>
      <c r="C59" s="49"/>
      <c r="D59" s="49"/>
      <c r="E59" s="49"/>
      <c r="F59" s="49"/>
      <c r="G59" s="49"/>
      <c r="H59" s="49"/>
      <c r="I59" s="142"/>
      <c r="J59" s="49"/>
      <c r="K59" s="53"/>
    </row>
    <row r="60" s="1" customFormat="1" ht="29.28" customHeight="1">
      <c r="B60" s="48"/>
      <c r="C60" s="172" t="s">
        <v>125</v>
      </c>
      <c r="D60" s="49"/>
      <c r="E60" s="49"/>
      <c r="F60" s="49"/>
      <c r="G60" s="49"/>
      <c r="H60" s="49"/>
      <c r="I60" s="142"/>
      <c r="J60" s="153">
        <f>J97</f>
        <v>0</v>
      </c>
      <c r="K60" s="53"/>
      <c r="AU60" s="26" t="s">
        <v>126</v>
      </c>
    </row>
    <row r="61" s="8" customFormat="1" ht="24.96" customHeight="1">
      <c r="B61" s="173"/>
      <c r="C61" s="174"/>
      <c r="D61" s="175" t="s">
        <v>211</v>
      </c>
      <c r="E61" s="176"/>
      <c r="F61" s="176"/>
      <c r="G61" s="176"/>
      <c r="H61" s="176"/>
      <c r="I61" s="177"/>
      <c r="J61" s="178">
        <f>J98</f>
        <v>0</v>
      </c>
      <c r="K61" s="179"/>
    </row>
    <row r="62" s="9" customFormat="1" ht="19.92" customHeight="1">
      <c r="B62" s="180"/>
      <c r="C62" s="181"/>
      <c r="D62" s="182" t="s">
        <v>212</v>
      </c>
      <c r="E62" s="183"/>
      <c r="F62" s="183"/>
      <c r="G62" s="183"/>
      <c r="H62" s="183"/>
      <c r="I62" s="184"/>
      <c r="J62" s="185">
        <f>J99</f>
        <v>0</v>
      </c>
      <c r="K62" s="186"/>
    </row>
    <row r="63" s="9" customFormat="1" ht="19.92" customHeight="1">
      <c r="B63" s="180"/>
      <c r="C63" s="181"/>
      <c r="D63" s="182" t="s">
        <v>805</v>
      </c>
      <c r="E63" s="183"/>
      <c r="F63" s="183"/>
      <c r="G63" s="183"/>
      <c r="H63" s="183"/>
      <c r="I63" s="184"/>
      <c r="J63" s="185">
        <f>J108</f>
        <v>0</v>
      </c>
      <c r="K63" s="186"/>
    </row>
    <row r="64" s="9" customFormat="1" ht="19.92" customHeight="1">
      <c r="B64" s="180"/>
      <c r="C64" s="181"/>
      <c r="D64" s="182" t="s">
        <v>213</v>
      </c>
      <c r="E64" s="183"/>
      <c r="F64" s="183"/>
      <c r="G64" s="183"/>
      <c r="H64" s="183"/>
      <c r="I64" s="184"/>
      <c r="J64" s="185">
        <f>J115</f>
        <v>0</v>
      </c>
      <c r="K64" s="186"/>
    </row>
    <row r="65" s="9" customFormat="1" ht="19.92" customHeight="1">
      <c r="B65" s="180"/>
      <c r="C65" s="181"/>
      <c r="D65" s="182" t="s">
        <v>214</v>
      </c>
      <c r="E65" s="183"/>
      <c r="F65" s="183"/>
      <c r="G65" s="183"/>
      <c r="H65" s="183"/>
      <c r="I65" s="184"/>
      <c r="J65" s="185">
        <f>J146</f>
        <v>0</v>
      </c>
      <c r="K65" s="186"/>
    </row>
    <row r="66" s="9" customFormat="1" ht="19.92" customHeight="1">
      <c r="B66" s="180"/>
      <c r="C66" s="181"/>
      <c r="D66" s="182" t="s">
        <v>216</v>
      </c>
      <c r="E66" s="183"/>
      <c r="F66" s="183"/>
      <c r="G66" s="183"/>
      <c r="H66" s="183"/>
      <c r="I66" s="184"/>
      <c r="J66" s="185">
        <f>J154</f>
        <v>0</v>
      </c>
      <c r="K66" s="186"/>
    </row>
    <row r="67" s="8" customFormat="1" ht="24.96" customHeight="1">
      <c r="B67" s="173"/>
      <c r="C67" s="174"/>
      <c r="D67" s="175" t="s">
        <v>217</v>
      </c>
      <c r="E67" s="176"/>
      <c r="F67" s="176"/>
      <c r="G67" s="176"/>
      <c r="H67" s="176"/>
      <c r="I67" s="177"/>
      <c r="J67" s="178">
        <f>J157</f>
        <v>0</v>
      </c>
      <c r="K67" s="179"/>
    </row>
    <row r="68" s="9" customFormat="1" ht="19.92" customHeight="1">
      <c r="B68" s="180"/>
      <c r="C68" s="181"/>
      <c r="D68" s="182" t="s">
        <v>221</v>
      </c>
      <c r="E68" s="183"/>
      <c r="F68" s="183"/>
      <c r="G68" s="183"/>
      <c r="H68" s="183"/>
      <c r="I68" s="184"/>
      <c r="J68" s="185">
        <f>J158</f>
        <v>0</v>
      </c>
      <c r="K68" s="186"/>
    </row>
    <row r="69" s="9" customFormat="1" ht="19.92" customHeight="1">
      <c r="B69" s="180"/>
      <c r="C69" s="181"/>
      <c r="D69" s="182" t="s">
        <v>222</v>
      </c>
      <c r="E69" s="183"/>
      <c r="F69" s="183"/>
      <c r="G69" s="183"/>
      <c r="H69" s="183"/>
      <c r="I69" s="184"/>
      <c r="J69" s="185">
        <f>J367</f>
        <v>0</v>
      </c>
      <c r="K69" s="186"/>
    </row>
    <row r="70" s="9" customFormat="1" ht="19.92" customHeight="1">
      <c r="B70" s="180"/>
      <c r="C70" s="181"/>
      <c r="D70" s="182" t="s">
        <v>223</v>
      </c>
      <c r="E70" s="183"/>
      <c r="F70" s="183"/>
      <c r="G70" s="183"/>
      <c r="H70" s="183"/>
      <c r="I70" s="184"/>
      <c r="J70" s="185">
        <f>J396</f>
        <v>0</v>
      </c>
      <c r="K70" s="186"/>
    </row>
    <row r="71" s="9" customFormat="1" ht="19.92" customHeight="1">
      <c r="B71" s="180"/>
      <c r="C71" s="181"/>
      <c r="D71" s="182" t="s">
        <v>224</v>
      </c>
      <c r="E71" s="183"/>
      <c r="F71" s="183"/>
      <c r="G71" s="183"/>
      <c r="H71" s="183"/>
      <c r="I71" s="184"/>
      <c r="J71" s="185">
        <f>J569</f>
        <v>0</v>
      </c>
      <c r="K71" s="186"/>
    </row>
    <row r="72" s="9" customFormat="1" ht="19.92" customHeight="1">
      <c r="B72" s="180"/>
      <c r="C72" s="181"/>
      <c r="D72" s="182" t="s">
        <v>225</v>
      </c>
      <c r="E72" s="183"/>
      <c r="F72" s="183"/>
      <c r="G72" s="183"/>
      <c r="H72" s="183"/>
      <c r="I72" s="184"/>
      <c r="J72" s="185">
        <f>J627</f>
        <v>0</v>
      </c>
      <c r="K72" s="186"/>
    </row>
    <row r="73" s="9" customFormat="1" ht="19.92" customHeight="1">
      <c r="B73" s="180"/>
      <c r="C73" s="181"/>
      <c r="D73" s="182" t="s">
        <v>226</v>
      </c>
      <c r="E73" s="183"/>
      <c r="F73" s="183"/>
      <c r="G73" s="183"/>
      <c r="H73" s="183"/>
      <c r="I73" s="184"/>
      <c r="J73" s="185">
        <f>J634</f>
        <v>0</v>
      </c>
      <c r="K73" s="186"/>
    </row>
    <row r="74" s="9" customFormat="1" ht="19.92" customHeight="1">
      <c r="B74" s="180"/>
      <c r="C74" s="181"/>
      <c r="D74" s="182" t="s">
        <v>806</v>
      </c>
      <c r="E74" s="183"/>
      <c r="F74" s="183"/>
      <c r="G74" s="183"/>
      <c r="H74" s="183"/>
      <c r="I74" s="184"/>
      <c r="J74" s="185">
        <f>J653</f>
        <v>0</v>
      </c>
      <c r="K74" s="186"/>
    </row>
    <row r="75" s="9" customFormat="1" ht="19.92" customHeight="1">
      <c r="B75" s="180"/>
      <c r="C75" s="181"/>
      <c r="D75" s="182" t="s">
        <v>807</v>
      </c>
      <c r="E75" s="183"/>
      <c r="F75" s="183"/>
      <c r="G75" s="183"/>
      <c r="H75" s="183"/>
      <c r="I75" s="184"/>
      <c r="J75" s="185">
        <f>J669</f>
        <v>0</v>
      </c>
      <c r="K75" s="186"/>
    </row>
    <row r="76" s="1" customFormat="1" ht="21.84" customHeight="1">
      <c r="B76" s="48"/>
      <c r="C76" s="49"/>
      <c r="D76" s="49"/>
      <c r="E76" s="49"/>
      <c r="F76" s="49"/>
      <c r="G76" s="49"/>
      <c r="H76" s="49"/>
      <c r="I76" s="142"/>
      <c r="J76" s="49"/>
      <c r="K76" s="53"/>
    </row>
    <row r="77" s="1" customFormat="1" ht="6.96" customHeight="1">
      <c r="B77" s="69"/>
      <c r="C77" s="70"/>
      <c r="D77" s="70"/>
      <c r="E77" s="70"/>
      <c r="F77" s="70"/>
      <c r="G77" s="70"/>
      <c r="H77" s="70"/>
      <c r="I77" s="164"/>
      <c r="J77" s="70"/>
      <c r="K77" s="71"/>
    </row>
    <row r="81" s="1" customFormat="1" ht="6.96" customHeight="1">
      <c r="B81" s="72"/>
      <c r="C81" s="73"/>
      <c r="D81" s="73"/>
      <c r="E81" s="73"/>
      <c r="F81" s="73"/>
      <c r="G81" s="73"/>
      <c r="H81" s="73"/>
      <c r="I81" s="165"/>
      <c r="J81" s="73"/>
      <c r="K81" s="73"/>
      <c r="L81" s="48"/>
    </row>
    <row r="82" s="1" customFormat="1" ht="36.96" customHeight="1">
      <c r="B82" s="48"/>
      <c r="C82" s="74" t="s">
        <v>129</v>
      </c>
      <c r="L82" s="48"/>
    </row>
    <row r="83" s="1" customFormat="1" ht="6.96" customHeight="1">
      <c r="B83" s="48"/>
      <c r="L83" s="48"/>
    </row>
    <row r="84" s="1" customFormat="1" ht="14.4" customHeight="1">
      <c r="B84" s="48"/>
      <c r="C84" s="76" t="s">
        <v>19</v>
      </c>
      <c r="L84" s="48"/>
    </row>
    <row r="85" s="1" customFormat="1" ht="16.5" customHeight="1">
      <c r="B85" s="48"/>
      <c r="E85" s="187" t="str">
        <f>E7</f>
        <v>Domov Kopretina Černovice – oprava střechy nad severním křídlem</v>
      </c>
      <c r="F85" s="76"/>
      <c r="G85" s="76"/>
      <c r="H85" s="76"/>
      <c r="L85" s="48"/>
    </row>
    <row r="86">
      <c r="B86" s="30"/>
      <c r="C86" s="76" t="s">
        <v>117</v>
      </c>
      <c r="L86" s="30"/>
    </row>
    <row r="87" s="1" customFormat="1" ht="16.5" customHeight="1">
      <c r="B87" s="48"/>
      <c r="E87" s="187" t="s">
        <v>208</v>
      </c>
      <c r="F87" s="1"/>
      <c r="G87" s="1"/>
      <c r="H87" s="1"/>
      <c r="L87" s="48"/>
    </row>
    <row r="88" s="1" customFormat="1" ht="14.4" customHeight="1">
      <c r="B88" s="48"/>
      <c r="C88" s="76" t="s">
        <v>119</v>
      </c>
      <c r="L88" s="48"/>
    </row>
    <row r="89" s="1" customFormat="1" ht="17.25" customHeight="1">
      <c r="B89" s="48"/>
      <c r="E89" s="79" t="str">
        <f>E11</f>
        <v>01-2 - Architektonicko-stavební řešení</v>
      </c>
      <c r="F89" s="1"/>
      <c r="G89" s="1"/>
      <c r="H89" s="1"/>
      <c r="L89" s="48"/>
    </row>
    <row r="90" s="1" customFormat="1" ht="6.96" customHeight="1">
      <c r="B90" s="48"/>
      <c r="L90" s="48"/>
    </row>
    <row r="91" s="1" customFormat="1" ht="18" customHeight="1">
      <c r="B91" s="48"/>
      <c r="C91" s="76" t="s">
        <v>24</v>
      </c>
      <c r="F91" s="188" t="str">
        <f>F14</f>
        <v>Černovice, areál Domova Černovice</v>
      </c>
      <c r="I91" s="189" t="s">
        <v>26</v>
      </c>
      <c r="J91" s="81" t="str">
        <f>IF(J14="","",J14)</f>
        <v>10. 5. 2018</v>
      </c>
      <c r="L91" s="48"/>
    </row>
    <row r="92" s="1" customFormat="1" ht="6.96" customHeight="1">
      <c r="B92" s="48"/>
      <c r="L92" s="48"/>
    </row>
    <row r="93" s="1" customFormat="1">
      <c r="B93" s="48"/>
      <c r="C93" s="76" t="s">
        <v>28</v>
      </c>
      <c r="F93" s="188" t="str">
        <f>E17</f>
        <v>Kraj Vysočina</v>
      </c>
      <c r="I93" s="189" t="s">
        <v>36</v>
      </c>
      <c r="J93" s="188" t="str">
        <f>E23</f>
        <v>PROJEKT CENTRUM NOVA s.r.o.</v>
      </c>
      <c r="L93" s="48"/>
    </row>
    <row r="94" s="1" customFormat="1" ht="14.4" customHeight="1">
      <c r="B94" s="48"/>
      <c r="C94" s="76" t="s">
        <v>34</v>
      </c>
      <c r="F94" s="188" t="str">
        <f>IF(E20="","",E20)</f>
        <v/>
      </c>
      <c r="L94" s="48"/>
    </row>
    <row r="95" s="1" customFormat="1" ht="10.32" customHeight="1">
      <c r="B95" s="48"/>
      <c r="L95" s="48"/>
    </row>
    <row r="96" s="10" customFormat="1" ht="29.28" customHeight="1">
      <c r="B96" s="190"/>
      <c r="C96" s="191" t="s">
        <v>130</v>
      </c>
      <c r="D96" s="192" t="s">
        <v>62</v>
      </c>
      <c r="E96" s="192" t="s">
        <v>58</v>
      </c>
      <c r="F96" s="192" t="s">
        <v>131</v>
      </c>
      <c r="G96" s="192" t="s">
        <v>132</v>
      </c>
      <c r="H96" s="192" t="s">
        <v>133</v>
      </c>
      <c r="I96" s="193" t="s">
        <v>134</v>
      </c>
      <c r="J96" s="192" t="s">
        <v>124</v>
      </c>
      <c r="K96" s="194" t="s">
        <v>135</v>
      </c>
      <c r="L96" s="190"/>
      <c r="M96" s="94" t="s">
        <v>136</v>
      </c>
      <c r="N96" s="95" t="s">
        <v>47</v>
      </c>
      <c r="O96" s="95" t="s">
        <v>137</v>
      </c>
      <c r="P96" s="95" t="s">
        <v>138</v>
      </c>
      <c r="Q96" s="95" t="s">
        <v>139</v>
      </c>
      <c r="R96" s="95" t="s">
        <v>140</v>
      </c>
      <c r="S96" s="95" t="s">
        <v>141</v>
      </c>
      <c r="T96" s="96" t="s">
        <v>142</v>
      </c>
    </row>
    <row r="97" s="1" customFormat="1" ht="29.28" customHeight="1">
      <c r="B97" s="48"/>
      <c r="C97" s="98" t="s">
        <v>125</v>
      </c>
      <c r="J97" s="195">
        <f>BK97</f>
        <v>0</v>
      </c>
      <c r="L97" s="48"/>
      <c r="M97" s="97"/>
      <c r="N97" s="84"/>
      <c r="O97" s="84"/>
      <c r="P97" s="196">
        <f>P98+P157</f>
        <v>0</v>
      </c>
      <c r="Q97" s="84"/>
      <c r="R97" s="196">
        <f>R98+R157</f>
        <v>99.444905410000018</v>
      </c>
      <c r="S97" s="84"/>
      <c r="T97" s="197">
        <f>T98+T157</f>
        <v>0</v>
      </c>
      <c r="AT97" s="26" t="s">
        <v>76</v>
      </c>
      <c r="AU97" s="26" t="s">
        <v>126</v>
      </c>
      <c r="BK97" s="198">
        <f>BK98+BK157</f>
        <v>0</v>
      </c>
    </row>
    <row r="98" s="11" customFormat="1" ht="37.44" customHeight="1">
      <c r="B98" s="199"/>
      <c r="D98" s="200" t="s">
        <v>76</v>
      </c>
      <c r="E98" s="201" t="s">
        <v>227</v>
      </c>
      <c r="F98" s="201" t="s">
        <v>228</v>
      </c>
      <c r="I98" s="202"/>
      <c r="J98" s="203">
        <f>BK98</f>
        <v>0</v>
      </c>
      <c r="L98" s="199"/>
      <c r="M98" s="204"/>
      <c r="N98" s="205"/>
      <c r="O98" s="205"/>
      <c r="P98" s="206">
        <f>P99+P108+P115+P146+P154</f>
        <v>0</v>
      </c>
      <c r="Q98" s="205"/>
      <c r="R98" s="206">
        <f>R99+R108+R115+R146+R154</f>
        <v>55.042653560000005</v>
      </c>
      <c r="S98" s="205"/>
      <c r="T98" s="207">
        <f>T99+T108+T115+T146+T154</f>
        <v>0</v>
      </c>
      <c r="AR98" s="200" t="s">
        <v>84</v>
      </c>
      <c r="AT98" s="208" t="s">
        <v>76</v>
      </c>
      <c r="AU98" s="208" t="s">
        <v>77</v>
      </c>
      <c r="AY98" s="200" t="s">
        <v>146</v>
      </c>
      <c r="BK98" s="209">
        <f>BK99+BK108+BK115+BK146+BK154</f>
        <v>0</v>
      </c>
    </row>
    <row r="99" s="11" customFormat="1" ht="19.92" customHeight="1">
      <c r="B99" s="199"/>
      <c r="D99" s="200" t="s">
        <v>76</v>
      </c>
      <c r="E99" s="210" t="s">
        <v>159</v>
      </c>
      <c r="F99" s="210" t="s">
        <v>229</v>
      </c>
      <c r="I99" s="202"/>
      <c r="J99" s="211">
        <f>BK99</f>
        <v>0</v>
      </c>
      <c r="L99" s="199"/>
      <c r="M99" s="204"/>
      <c r="N99" s="205"/>
      <c r="O99" s="205"/>
      <c r="P99" s="206">
        <f>SUM(P100:P107)</f>
        <v>0</v>
      </c>
      <c r="Q99" s="205"/>
      <c r="R99" s="206">
        <f>SUM(R100:R107)</f>
        <v>4.445805</v>
      </c>
      <c r="S99" s="205"/>
      <c r="T99" s="207">
        <f>SUM(T100:T107)</f>
        <v>0</v>
      </c>
      <c r="AR99" s="200" t="s">
        <v>84</v>
      </c>
      <c r="AT99" s="208" t="s">
        <v>76</v>
      </c>
      <c r="AU99" s="208" t="s">
        <v>84</v>
      </c>
      <c r="AY99" s="200" t="s">
        <v>146</v>
      </c>
      <c r="BK99" s="209">
        <f>SUM(BK100:BK107)</f>
        <v>0</v>
      </c>
    </row>
    <row r="100" s="1" customFormat="1" ht="16.5" customHeight="1">
      <c r="B100" s="212"/>
      <c r="C100" s="213" t="s">
        <v>84</v>
      </c>
      <c r="D100" s="213" t="s">
        <v>148</v>
      </c>
      <c r="E100" s="214" t="s">
        <v>808</v>
      </c>
      <c r="F100" s="215" t="s">
        <v>809</v>
      </c>
      <c r="G100" s="216" t="s">
        <v>306</v>
      </c>
      <c r="H100" s="217">
        <v>2.73</v>
      </c>
      <c r="I100" s="218"/>
      <c r="J100" s="219">
        <f>ROUND(I100*H100,2)</f>
        <v>0</v>
      </c>
      <c r="K100" s="215" t="s">
        <v>233</v>
      </c>
      <c r="L100" s="48"/>
      <c r="M100" s="220" t="s">
        <v>5</v>
      </c>
      <c r="N100" s="221" t="s">
        <v>49</v>
      </c>
      <c r="O100" s="49"/>
      <c r="P100" s="222">
        <f>O100*H100</f>
        <v>0</v>
      </c>
      <c r="Q100" s="222">
        <v>1.6285000000000001</v>
      </c>
      <c r="R100" s="222">
        <f>Q100*H100</f>
        <v>4.445805</v>
      </c>
      <c r="S100" s="222">
        <v>0</v>
      </c>
      <c r="T100" s="223">
        <f>S100*H100</f>
        <v>0</v>
      </c>
      <c r="AR100" s="26" t="s">
        <v>145</v>
      </c>
      <c r="AT100" s="26" t="s">
        <v>148</v>
      </c>
      <c r="AU100" s="26" t="s">
        <v>89</v>
      </c>
      <c r="AY100" s="26" t="s">
        <v>146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26" t="s">
        <v>89</v>
      </c>
      <c r="BK100" s="224">
        <f>ROUND(I100*H100,2)</f>
        <v>0</v>
      </c>
      <c r="BL100" s="26" t="s">
        <v>145</v>
      </c>
      <c r="BM100" s="26" t="s">
        <v>810</v>
      </c>
    </row>
    <row r="101" s="1" customFormat="1">
      <c r="B101" s="48"/>
      <c r="D101" s="225" t="s">
        <v>153</v>
      </c>
      <c r="F101" s="226" t="s">
        <v>811</v>
      </c>
      <c r="I101" s="227"/>
      <c r="L101" s="48"/>
      <c r="M101" s="228"/>
      <c r="N101" s="49"/>
      <c r="O101" s="49"/>
      <c r="P101" s="49"/>
      <c r="Q101" s="49"/>
      <c r="R101" s="49"/>
      <c r="S101" s="49"/>
      <c r="T101" s="87"/>
      <c r="AT101" s="26" t="s">
        <v>153</v>
      </c>
      <c r="AU101" s="26" t="s">
        <v>89</v>
      </c>
    </row>
    <row r="102" s="12" customFormat="1">
      <c r="B102" s="232"/>
      <c r="D102" s="225" t="s">
        <v>236</v>
      </c>
      <c r="E102" s="233" t="s">
        <v>5</v>
      </c>
      <c r="F102" s="234" t="s">
        <v>812</v>
      </c>
      <c r="H102" s="233" t="s">
        <v>5</v>
      </c>
      <c r="I102" s="235"/>
      <c r="L102" s="232"/>
      <c r="M102" s="236"/>
      <c r="N102" s="237"/>
      <c r="O102" s="237"/>
      <c r="P102" s="237"/>
      <c r="Q102" s="237"/>
      <c r="R102" s="237"/>
      <c r="S102" s="237"/>
      <c r="T102" s="238"/>
      <c r="AT102" s="233" t="s">
        <v>236</v>
      </c>
      <c r="AU102" s="233" t="s">
        <v>89</v>
      </c>
      <c r="AV102" s="12" t="s">
        <v>84</v>
      </c>
      <c r="AW102" s="12" t="s">
        <v>40</v>
      </c>
      <c r="AX102" s="12" t="s">
        <v>77</v>
      </c>
      <c r="AY102" s="233" t="s">
        <v>146</v>
      </c>
    </row>
    <row r="103" s="13" customFormat="1">
      <c r="B103" s="239"/>
      <c r="D103" s="225" t="s">
        <v>236</v>
      </c>
      <c r="E103" s="240" t="s">
        <v>5</v>
      </c>
      <c r="F103" s="241" t="s">
        <v>813</v>
      </c>
      <c r="H103" s="242">
        <v>1.9990000000000001</v>
      </c>
      <c r="I103" s="243"/>
      <c r="L103" s="239"/>
      <c r="M103" s="244"/>
      <c r="N103" s="245"/>
      <c r="O103" s="245"/>
      <c r="P103" s="245"/>
      <c r="Q103" s="245"/>
      <c r="R103" s="245"/>
      <c r="S103" s="245"/>
      <c r="T103" s="246"/>
      <c r="AT103" s="240" t="s">
        <v>236</v>
      </c>
      <c r="AU103" s="240" t="s">
        <v>89</v>
      </c>
      <c r="AV103" s="13" t="s">
        <v>89</v>
      </c>
      <c r="AW103" s="13" t="s">
        <v>40</v>
      </c>
      <c r="AX103" s="13" t="s">
        <v>77</v>
      </c>
      <c r="AY103" s="240" t="s">
        <v>146</v>
      </c>
    </row>
    <row r="104" s="13" customFormat="1">
      <c r="B104" s="239"/>
      <c r="D104" s="225" t="s">
        <v>236</v>
      </c>
      <c r="E104" s="240" t="s">
        <v>5</v>
      </c>
      <c r="F104" s="241" t="s">
        <v>814</v>
      </c>
      <c r="H104" s="242">
        <v>0.73099999999999998</v>
      </c>
      <c r="I104" s="243"/>
      <c r="L104" s="239"/>
      <c r="M104" s="244"/>
      <c r="N104" s="245"/>
      <c r="O104" s="245"/>
      <c r="P104" s="245"/>
      <c r="Q104" s="245"/>
      <c r="R104" s="245"/>
      <c r="S104" s="245"/>
      <c r="T104" s="246"/>
      <c r="AT104" s="240" t="s">
        <v>236</v>
      </c>
      <c r="AU104" s="240" t="s">
        <v>89</v>
      </c>
      <c r="AV104" s="13" t="s">
        <v>89</v>
      </c>
      <c r="AW104" s="13" t="s">
        <v>40</v>
      </c>
      <c r="AX104" s="13" t="s">
        <v>77</v>
      </c>
      <c r="AY104" s="240" t="s">
        <v>146</v>
      </c>
    </row>
    <row r="105" s="14" customFormat="1">
      <c r="B105" s="247"/>
      <c r="D105" s="225" t="s">
        <v>236</v>
      </c>
      <c r="E105" s="248" t="s">
        <v>5</v>
      </c>
      <c r="F105" s="249" t="s">
        <v>242</v>
      </c>
      <c r="H105" s="250">
        <v>2.73</v>
      </c>
      <c r="I105" s="251"/>
      <c r="L105" s="247"/>
      <c r="M105" s="252"/>
      <c r="N105" s="253"/>
      <c r="O105" s="253"/>
      <c r="P105" s="253"/>
      <c r="Q105" s="253"/>
      <c r="R105" s="253"/>
      <c r="S105" s="253"/>
      <c r="T105" s="254"/>
      <c r="AT105" s="248" t="s">
        <v>236</v>
      </c>
      <c r="AU105" s="248" t="s">
        <v>89</v>
      </c>
      <c r="AV105" s="14" t="s">
        <v>145</v>
      </c>
      <c r="AW105" s="14" t="s">
        <v>40</v>
      </c>
      <c r="AX105" s="14" t="s">
        <v>84</v>
      </c>
      <c r="AY105" s="248" t="s">
        <v>146</v>
      </c>
    </row>
    <row r="106" s="1" customFormat="1" ht="16.5" customHeight="1">
      <c r="B106" s="212"/>
      <c r="C106" s="213" t="s">
        <v>89</v>
      </c>
      <c r="D106" s="213" t="s">
        <v>148</v>
      </c>
      <c r="E106" s="214" t="s">
        <v>815</v>
      </c>
      <c r="F106" s="215" t="s">
        <v>816</v>
      </c>
      <c r="G106" s="216" t="s">
        <v>232</v>
      </c>
      <c r="H106" s="217">
        <v>73.25</v>
      </c>
      <c r="I106" s="218"/>
      <c r="J106" s="219">
        <f>ROUND(I106*H106,2)</f>
        <v>0</v>
      </c>
      <c r="K106" s="215" t="s">
        <v>233</v>
      </c>
      <c r="L106" s="48"/>
      <c r="M106" s="220" t="s">
        <v>5</v>
      </c>
      <c r="N106" s="221" t="s">
        <v>49</v>
      </c>
      <c r="O106" s="49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AR106" s="26" t="s">
        <v>145</v>
      </c>
      <c r="AT106" s="26" t="s">
        <v>148</v>
      </c>
      <c r="AU106" s="26" t="s">
        <v>89</v>
      </c>
      <c r="AY106" s="26" t="s">
        <v>146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26" t="s">
        <v>89</v>
      </c>
      <c r="BK106" s="224">
        <f>ROUND(I106*H106,2)</f>
        <v>0</v>
      </c>
      <c r="BL106" s="26" t="s">
        <v>145</v>
      </c>
      <c r="BM106" s="26" t="s">
        <v>817</v>
      </c>
    </row>
    <row r="107" s="1" customFormat="1">
      <c r="B107" s="48"/>
      <c r="D107" s="225" t="s">
        <v>153</v>
      </c>
      <c r="F107" s="226" t="s">
        <v>818</v>
      </c>
      <c r="I107" s="227"/>
      <c r="L107" s="48"/>
      <c r="M107" s="228"/>
      <c r="N107" s="49"/>
      <c r="O107" s="49"/>
      <c r="P107" s="49"/>
      <c r="Q107" s="49"/>
      <c r="R107" s="49"/>
      <c r="S107" s="49"/>
      <c r="T107" s="87"/>
      <c r="AT107" s="26" t="s">
        <v>153</v>
      </c>
      <c r="AU107" s="26" t="s">
        <v>89</v>
      </c>
    </row>
    <row r="108" s="11" customFormat="1" ht="29.88" customHeight="1">
      <c r="B108" s="199"/>
      <c r="D108" s="200" t="s">
        <v>76</v>
      </c>
      <c r="E108" s="210" t="s">
        <v>145</v>
      </c>
      <c r="F108" s="210" t="s">
        <v>819</v>
      </c>
      <c r="I108" s="202"/>
      <c r="J108" s="211">
        <f>BK108</f>
        <v>0</v>
      </c>
      <c r="L108" s="199"/>
      <c r="M108" s="204"/>
      <c r="N108" s="205"/>
      <c r="O108" s="205"/>
      <c r="P108" s="206">
        <f>SUM(P109:P114)</f>
        <v>0</v>
      </c>
      <c r="Q108" s="205"/>
      <c r="R108" s="206">
        <f>SUM(R109:R114)</f>
        <v>1.1529</v>
      </c>
      <c r="S108" s="205"/>
      <c r="T108" s="207">
        <f>SUM(T109:T114)</f>
        <v>0</v>
      </c>
      <c r="AR108" s="200" t="s">
        <v>84</v>
      </c>
      <c r="AT108" s="208" t="s">
        <v>76</v>
      </c>
      <c r="AU108" s="208" t="s">
        <v>84</v>
      </c>
      <c r="AY108" s="200" t="s">
        <v>146</v>
      </c>
      <c r="BK108" s="209">
        <f>SUM(BK109:BK114)</f>
        <v>0</v>
      </c>
    </row>
    <row r="109" s="1" customFormat="1" ht="16.5" customHeight="1">
      <c r="B109" s="212"/>
      <c r="C109" s="213" t="s">
        <v>159</v>
      </c>
      <c r="D109" s="213" t="s">
        <v>148</v>
      </c>
      <c r="E109" s="214" t="s">
        <v>820</v>
      </c>
      <c r="F109" s="215" t="s">
        <v>821</v>
      </c>
      <c r="G109" s="216" t="s">
        <v>287</v>
      </c>
      <c r="H109" s="217">
        <v>14</v>
      </c>
      <c r="I109" s="218"/>
      <c r="J109" s="219">
        <f>ROUND(I109*H109,2)</f>
        <v>0</v>
      </c>
      <c r="K109" s="215" t="s">
        <v>233</v>
      </c>
      <c r="L109" s="48"/>
      <c r="M109" s="220" t="s">
        <v>5</v>
      </c>
      <c r="N109" s="221" t="s">
        <v>49</v>
      </c>
      <c r="O109" s="49"/>
      <c r="P109" s="222">
        <f>O109*H109</f>
        <v>0</v>
      </c>
      <c r="Q109" s="222">
        <v>0.082350000000000007</v>
      </c>
      <c r="R109" s="222">
        <f>Q109*H109</f>
        <v>1.1529</v>
      </c>
      <c r="S109" s="222">
        <v>0</v>
      </c>
      <c r="T109" s="223">
        <f>S109*H109</f>
        <v>0</v>
      </c>
      <c r="AR109" s="26" t="s">
        <v>145</v>
      </c>
      <c r="AT109" s="26" t="s">
        <v>148</v>
      </c>
      <c r="AU109" s="26" t="s">
        <v>89</v>
      </c>
      <c r="AY109" s="26" t="s">
        <v>146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26" t="s">
        <v>89</v>
      </c>
      <c r="BK109" s="224">
        <f>ROUND(I109*H109,2)</f>
        <v>0</v>
      </c>
      <c r="BL109" s="26" t="s">
        <v>145</v>
      </c>
      <c r="BM109" s="26" t="s">
        <v>822</v>
      </c>
    </row>
    <row r="110" s="1" customFormat="1">
      <c r="B110" s="48"/>
      <c r="D110" s="225" t="s">
        <v>153</v>
      </c>
      <c r="F110" s="226" t="s">
        <v>823</v>
      </c>
      <c r="I110" s="227"/>
      <c r="L110" s="48"/>
      <c r="M110" s="228"/>
      <c r="N110" s="49"/>
      <c r="O110" s="49"/>
      <c r="P110" s="49"/>
      <c r="Q110" s="49"/>
      <c r="R110" s="49"/>
      <c r="S110" s="49"/>
      <c r="T110" s="87"/>
      <c r="AT110" s="26" t="s">
        <v>153</v>
      </c>
      <c r="AU110" s="26" t="s">
        <v>89</v>
      </c>
    </row>
    <row r="111" s="12" customFormat="1">
      <c r="B111" s="232"/>
      <c r="D111" s="225" t="s">
        <v>236</v>
      </c>
      <c r="E111" s="233" t="s">
        <v>5</v>
      </c>
      <c r="F111" s="234" t="s">
        <v>237</v>
      </c>
      <c r="H111" s="233" t="s">
        <v>5</v>
      </c>
      <c r="I111" s="235"/>
      <c r="L111" s="232"/>
      <c r="M111" s="236"/>
      <c r="N111" s="237"/>
      <c r="O111" s="237"/>
      <c r="P111" s="237"/>
      <c r="Q111" s="237"/>
      <c r="R111" s="237"/>
      <c r="S111" s="237"/>
      <c r="T111" s="238"/>
      <c r="AT111" s="233" t="s">
        <v>236</v>
      </c>
      <c r="AU111" s="233" t="s">
        <v>89</v>
      </c>
      <c r="AV111" s="12" t="s">
        <v>84</v>
      </c>
      <c r="AW111" s="12" t="s">
        <v>40</v>
      </c>
      <c r="AX111" s="12" t="s">
        <v>77</v>
      </c>
      <c r="AY111" s="233" t="s">
        <v>146</v>
      </c>
    </row>
    <row r="112" s="12" customFormat="1">
      <c r="B112" s="232"/>
      <c r="D112" s="225" t="s">
        <v>236</v>
      </c>
      <c r="E112" s="233" t="s">
        <v>5</v>
      </c>
      <c r="F112" s="234" t="s">
        <v>295</v>
      </c>
      <c r="H112" s="233" t="s">
        <v>5</v>
      </c>
      <c r="I112" s="235"/>
      <c r="L112" s="232"/>
      <c r="M112" s="236"/>
      <c r="N112" s="237"/>
      <c r="O112" s="237"/>
      <c r="P112" s="237"/>
      <c r="Q112" s="237"/>
      <c r="R112" s="237"/>
      <c r="S112" s="237"/>
      <c r="T112" s="238"/>
      <c r="AT112" s="233" t="s">
        <v>236</v>
      </c>
      <c r="AU112" s="233" t="s">
        <v>89</v>
      </c>
      <c r="AV112" s="12" t="s">
        <v>84</v>
      </c>
      <c r="AW112" s="12" t="s">
        <v>40</v>
      </c>
      <c r="AX112" s="12" t="s">
        <v>77</v>
      </c>
      <c r="AY112" s="233" t="s">
        <v>146</v>
      </c>
    </row>
    <row r="113" s="13" customFormat="1">
      <c r="B113" s="239"/>
      <c r="D113" s="225" t="s">
        <v>236</v>
      </c>
      <c r="E113" s="240" t="s">
        <v>5</v>
      </c>
      <c r="F113" s="241" t="s">
        <v>296</v>
      </c>
      <c r="H113" s="242">
        <v>14</v>
      </c>
      <c r="I113" s="243"/>
      <c r="L113" s="239"/>
      <c r="M113" s="244"/>
      <c r="N113" s="245"/>
      <c r="O113" s="245"/>
      <c r="P113" s="245"/>
      <c r="Q113" s="245"/>
      <c r="R113" s="245"/>
      <c r="S113" s="245"/>
      <c r="T113" s="246"/>
      <c r="AT113" s="240" t="s">
        <v>236</v>
      </c>
      <c r="AU113" s="240" t="s">
        <v>89</v>
      </c>
      <c r="AV113" s="13" t="s">
        <v>89</v>
      </c>
      <c r="AW113" s="13" t="s">
        <v>40</v>
      </c>
      <c r="AX113" s="13" t="s">
        <v>77</v>
      </c>
      <c r="AY113" s="240" t="s">
        <v>146</v>
      </c>
    </row>
    <row r="114" s="14" customFormat="1">
      <c r="B114" s="247"/>
      <c r="D114" s="225" t="s">
        <v>236</v>
      </c>
      <c r="E114" s="248" t="s">
        <v>5</v>
      </c>
      <c r="F114" s="249" t="s">
        <v>242</v>
      </c>
      <c r="H114" s="250">
        <v>14</v>
      </c>
      <c r="I114" s="251"/>
      <c r="L114" s="247"/>
      <c r="M114" s="252"/>
      <c r="N114" s="253"/>
      <c r="O114" s="253"/>
      <c r="P114" s="253"/>
      <c r="Q114" s="253"/>
      <c r="R114" s="253"/>
      <c r="S114" s="253"/>
      <c r="T114" s="254"/>
      <c r="AT114" s="248" t="s">
        <v>236</v>
      </c>
      <c r="AU114" s="248" t="s">
        <v>89</v>
      </c>
      <c r="AV114" s="14" t="s">
        <v>145</v>
      </c>
      <c r="AW114" s="14" t="s">
        <v>40</v>
      </c>
      <c r="AX114" s="14" t="s">
        <v>84</v>
      </c>
      <c r="AY114" s="248" t="s">
        <v>146</v>
      </c>
    </row>
    <row r="115" s="11" customFormat="1" ht="29.88" customHeight="1">
      <c r="B115" s="199"/>
      <c r="D115" s="200" t="s">
        <v>76</v>
      </c>
      <c r="E115" s="210" t="s">
        <v>173</v>
      </c>
      <c r="F115" s="210" t="s">
        <v>243</v>
      </c>
      <c r="I115" s="202"/>
      <c r="J115" s="211">
        <f>BK115</f>
        <v>0</v>
      </c>
      <c r="L115" s="199"/>
      <c r="M115" s="204"/>
      <c r="N115" s="205"/>
      <c r="O115" s="205"/>
      <c r="P115" s="206">
        <f>SUM(P116:P145)</f>
        <v>0</v>
      </c>
      <c r="Q115" s="205"/>
      <c r="R115" s="206">
        <f>SUM(R116:R145)</f>
        <v>49.433953500000001</v>
      </c>
      <c r="S115" s="205"/>
      <c r="T115" s="207">
        <f>SUM(T116:T145)</f>
        <v>0</v>
      </c>
      <c r="AR115" s="200" t="s">
        <v>84</v>
      </c>
      <c r="AT115" s="208" t="s">
        <v>76</v>
      </c>
      <c r="AU115" s="208" t="s">
        <v>84</v>
      </c>
      <c r="AY115" s="200" t="s">
        <v>146</v>
      </c>
      <c r="BK115" s="209">
        <f>SUM(BK116:BK145)</f>
        <v>0</v>
      </c>
    </row>
    <row r="116" s="1" customFormat="1" ht="16.5" customHeight="1">
      <c r="B116" s="212"/>
      <c r="C116" s="213" t="s">
        <v>145</v>
      </c>
      <c r="D116" s="213" t="s">
        <v>148</v>
      </c>
      <c r="E116" s="214" t="s">
        <v>824</v>
      </c>
      <c r="F116" s="215" t="s">
        <v>825</v>
      </c>
      <c r="G116" s="216" t="s">
        <v>232</v>
      </c>
      <c r="H116" s="217">
        <v>18.199999999999999</v>
      </c>
      <c r="I116" s="218"/>
      <c r="J116" s="219">
        <f>ROUND(I116*H116,2)</f>
        <v>0</v>
      </c>
      <c r="K116" s="215" t="s">
        <v>233</v>
      </c>
      <c r="L116" s="48"/>
      <c r="M116" s="220" t="s">
        <v>5</v>
      </c>
      <c r="N116" s="221" t="s">
        <v>49</v>
      </c>
      <c r="O116" s="49"/>
      <c r="P116" s="222">
        <f>O116*H116</f>
        <v>0</v>
      </c>
      <c r="Q116" s="222">
        <v>0.018380000000000001</v>
      </c>
      <c r="R116" s="222">
        <f>Q116*H116</f>
        <v>0.33451599999999998</v>
      </c>
      <c r="S116" s="222">
        <v>0</v>
      </c>
      <c r="T116" s="223">
        <f>S116*H116</f>
        <v>0</v>
      </c>
      <c r="AR116" s="26" t="s">
        <v>145</v>
      </c>
      <c r="AT116" s="26" t="s">
        <v>148</v>
      </c>
      <c r="AU116" s="26" t="s">
        <v>89</v>
      </c>
      <c r="AY116" s="26" t="s">
        <v>146</v>
      </c>
      <c r="BE116" s="224">
        <f>IF(N116="základní",J116,0)</f>
        <v>0</v>
      </c>
      <c r="BF116" s="224">
        <f>IF(N116="snížená",J116,0)</f>
        <v>0</v>
      </c>
      <c r="BG116" s="224">
        <f>IF(N116="zákl. přenesená",J116,0)</f>
        <v>0</v>
      </c>
      <c r="BH116" s="224">
        <f>IF(N116="sníž. přenesená",J116,0)</f>
        <v>0</v>
      </c>
      <c r="BI116" s="224">
        <f>IF(N116="nulová",J116,0)</f>
        <v>0</v>
      </c>
      <c r="BJ116" s="26" t="s">
        <v>89</v>
      </c>
      <c r="BK116" s="224">
        <f>ROUND(I116*H116,2)</f>
        <v>0</v>
      </c>
      <c r="BL116" s="26" t="s">
        <v>145</v>
      </c>
      <c r="BM116" s="26" t="s">
        <v>826</v>
      </c>
    </row>
    <row r="117" s="1" customFormat="1">
      <c r="B117" s="48"/>
      <c r="D117" s="225" t="s">
        <v>153</v>
      </c>
      <c r="F117" s="226" t="s">
        <v>827</v>
      </c>
      <c r="I117" s="227"/>
      <c r="L117" s="48"/>
      <c r="M117" s="228"/>
      <c r="N117" s="49"/>
      <c r="O117" s="49"/>
      <c r="P117" s="49"/>
      <c r="Q117" s="49"/>
      <c r="R117" s="49"/>
      <c r="S117" s="49"/>
      <c r="T117" s="87"/>
      <c r="AT117" s="26" t="s">
        <v>153</v>
      </c>
      <c r="AU117" s="26" t="s">
        <v>89</v>
      </c>
    </row>
    <row r="118" s="12" customFormat="1">
      <c r="B118" s="232"/>
      <c r="D118" s="225" t="s">
        <v>236</v>
      </c>
      <c r="E118" s="233" t="s">
        <v>5</v>
      </c>
      <c r="F118" s="234" t="s">
        <v>812</v>
      </c>
      <c r="H118" s="233" t="s">
        <v>5</v>
      </c>
      <c r="I118" s="235"/>
      <c r="L118" s="232"/>
      <c r="M118" s="236"/>
      <c r="N118" s="237"/>
      <c r="O118" s="237"/>
      <c r="P118" s="237"/>
      <c r="Q118" s="237"/>
      <c r="R118" s="237"/>
      <c r="S118" s="237"/>
      <c r="T118" s="238"/>
      <c r="AT118" s="233" t="s">
        <v>236</v>
      </c>
      <c r="AU118" s="233" t="s">
        <v>89</v>
      </c>
      <c r="AV118" s="12" t="s">
        <v>84</v>
      </c>
      <c r="AW118" s="12" t="s">
        <v>40</v>
      </c>
      <c r="AX118" s="12" t="s">
        <v>77</v>
      </c>
      <c r="AY118" s="233" t="s">
        <v>146</v>
      </c>
    </row>
    <row r="119" s="13" customFormat="1">
      <c r="B119" s="239"/>
      <c r="D119" s="225" t="s">
        <v>236</v>
      </c>
      <c r="E119" s="240" t="s">
        <v>5</v>
      </c>
      <c r="F119" s="241" t="s">
        <v>828</v>
      </c>
      <c r="H119" s="242">
        <v>13.324999999999999</v>
      </c>
      <c r="I119" s="243"/>
      <c r="L119" s="239"/>
      <c r="M119" s="244"/>
      <c r="N119" s="245"/>
      <c r="O119" s="245"/>
      <c r="P119" s="245"/>
      <c r="Q119" s="245"/>
      <c r="R119" s="245"/>
      <c r="S119" s="245"/>
      <c r="T119" s="246"/>
      <c r="AT119" s="240" t="s">
        <v>236</v>
      </c>
      <c r="AU119" s="240" t="s">
        <v>89</v>
      </c>
      <c r="AV119" s="13" t="s">
        <v>89</v>
      </c>
      <c r="AW119" s="13" t="s">
        <v>40</v>
      </c>
      <c r="AX119" s="13" t="s">
        <v>77</v>
      </c>
      <c r="AY119" s="240" t="s">
        <v>146</v>
      </c>
    </row>
    <row r="120" s="13" customFormat="1">
      <c r="B120" s="239"/>
      <c r="D120" s="225" t="s">
        <v>236</v>
      </c>
      <c r="E120" s="240" t="s">
        <v>5</v>
      </c>
      <c r="F120" s="241" t="s">
        <v>829</v>
      </c>
      <c r="H120" s="242">
        <v>4.875</v>
      </c>
      <c r="I120" s="243"/>
      <c r="L120" s="239"/>
      <c r="M120" s="244"/>
      <c r="N120" s="245"/>
      <c r="O120" s="245"/>
      <c r="P120" s="245"/>
      <c r="Q120" s="245"/>
      <c r="R120" s="245"/>
      <c r="S120" s="245"/>
      <c r="T120" s="246"/>
      <c r="AT120" s="240" t="s">
        <v>236</v>
      </c>
      <c r="AU120" s="240" t="s">
        <v>89</v>
      </c>
      <c r="AV120" s="13" t="s">
        <v>89</v>
      </c>
      <c r="AW120" s="13" t="s">
        <v>40</v>
      </c>
      <c r="AX120" s="13" t="s">
        <v>77</v>
      </c>
      <c r="AY120" s="240" t="s">
        <v>146</v>
      </c>
    </row>
    <row r="121" s="14" customFormat="1">
      <c r="B121" s="247"/>
      <c r="D121" s="225" t="s">
        <v>236</v>
      </c>
      <c r="E121" s="248" t="s">
        <v>5</v>
      </c>
      <c r="F121" s="249" t="s">
        <v>242</v>
      </c>
      <c r="H121" s="250">
        <v>18.199999999999999</v>
      </c>
      <c r="I121" s="251"/>
      <c r="L121" s="247"/>
      <c r="M121" s="252"/>
      <c r="N121" s="253"/>
      <c r="O121" s="253"/>
      <c r="P121" s="253"/>
      <c r="Q121" s="253"/>
      <c r="R121" s="253"/>
      <c r="S121" s="253"/>
      <c r="T121" s="254"/>
      <c r="AT121" s="248" t="s">
        <v>236</v>
      </c>
      <c r="AU121" s="248" t="s">
        <v>89</v>
      </c>
      <c r="AV121" s="14" t="s">
        <v>145</v>
      </c>
      <c r="AW121" s="14" t="s">
        <v>40</v>
      </c>
      <c r="AX121" s="14" t="s">
        <v>84</v>
      </c>
      <c r="AY121" s="248" t="s">
        <v>146</v>
      </c>
    </row>
    <row r="122" s="1" customFormat="1" ht="16.5" customHeight="1">
      <c r="B122" s="212"/>
      <c r="C122" s="213" t="s">
        <v>168</v>
      </c>
      <c r="D122" s="213" t="s">
        <v>148</v>
      </c>
      <c r="E122" s="214" t="s">
        <v>830</v>
      </c>
      <c r="F122" s="215" t="s">
        <v>831</v>
      </c>
      <c r="G122" s="216" t="s">
        <v>232</v>
      </c>
      <c r="H122" s="217">
        <v>73.25</v>
      </c>
      <c r="I122" s="218"/>
      <c r="J122" s="219">
        <f>ROUND(I122*H122,2)</f>
        <v>0</v>
      </c>
      <c r="K122" s="215" t="s">
        <v>233</v>
      </c>
      <c r="L122" s="48"/>
      <c r="M122" s="220" t="s">
        <v>5</v>
      </c>
      <c r="N122" s="221" t="s">
        <v>49</v>
      </c>
      <c r="O122" s="49"/>
      <c r="P122" s="222">
        <f>O122*H122</f>
        <v>0</v>
      </c>
      <c r="Q122" s="222">
        <v>0.00025999999999999998</v>
      </c>
      <c r="R122" s="222">
        <f>Q122*H122</f>
        <v>0.019044999999999999</v>
      </c>
      <c r="S122" s="222">
        <v>0</v>
      </c>
      <c r="T122" s="223">
        <f>S122*H122</f>
        <v>0</v>
      </c>
      <c r="AR122" s="26" t="s">
        <v>145</v>
      </c>
      <c r="AT122" s="26" t="s">
        <v>148</v>
      </c>
      <c r="AU122" s="26" t="s">
        <v>89</v>
      </c>
      <c r="AY122" s="26" t="s">
        <v>146</v>
      </c>
      <c r="BE122" s="224">
        <f>IF(N122="základní",J122,0)</f>
        <v>0</v>
      </c>
      <c r="BF122" s="224">
        <f>IF(N122="snížená",J122,0)</f>
        <v>0</v>
      </c>
      <c r="BG122" s="224">
        <f>IF(N122="zákl. přenesená",J122,0)</f>
        <v>0</v>
      </c>
      <c r="BH122" s="224">
        <f>IF(N122="sníž. přenesená",J122,0)</f>
        <v>0</v>
      </c>
      <c r="BI122" s="224">
        <f>IF(N122="nulová",J122,0)</f>
        <v>0</v>
      </c>
      <c r="BJ122" s="26" t="s">
        <v>89</v>
      </c>
      <c r="BK122" s="224">
        <f>ROUND(I122*H122,2)</f>
        <v>0</v>
      </c>
      <c r="BL122" s="26" t="s">
        <v>145</v>
      </c>
      <c r="BM122" s="26" t="s">
        <v>832</v>
      </c>
    </row>
    <row r="123" s="1" customFormat="1">
      <c r="B123" s="48"/>
      <c r="D123" s="225" t="s">
        <v>153</v>
      </c>
      <c r="F123" s="226" t="s">
        <v>833</v>
      </c>
      <c r="I123" s="227"/>
      <c r="L123" s="48"/>
      <c r="M123" s="228"/>
      <c r="N123" s="49"/>
      <c r="O123" s="49"/>
      <c r="P123" s="49"/>
      <c r="Q123" s="49"/>
      <c r="R123" s="49"/>
      <c r="S123" s="49"/>
      <c r="T123" s="87"/>
      <c r="AT123" s="26" t="s">
        <v>153</v>
      </c>
      <c r="AU123" s="26" t="s">
        <v>89</v>
      </c>
    </row>
    <row r="124" s="1" customFormat="1" ht="16.5" customHeight="1">
      <c r="B124" s="212"/>
      <c r="C124" s="213" t="s">
        <v>173</v>
      </c>
      <c r="D124" s="213" t="s">
        <v>148</v>
      </c>
      <c r="E124" s="214" t="s">
        <v>834</v>
      </c>
      <c r="F124" s="215" t="s">
        <v>835</v>
      </c>
      <c r="G124" s="216" t="s">
        <v>232</v>
      </c>
      <c r="H124" s="217">
        <v>73.25</v>
      </c>
      <c r="I124" s="218"/>
      <c r="J124" s="219">
        <f>ROUND(I124*H124,2)</f>
        <v>0</v>
      </c>
      <c r="K124" s="215" t="s">
        <v>233</v>
      </c>
      <c r="L124" s="48"/>
      <c r="M124" s="220" t="s">
        <v>5</v>
      </c>
      <c r="N124" s="221" t="s">
        <v>49</v>
      </c>
      <c r="O124" s="49"/>
      <c r="P124" s="222">
        <f>O124*H124</f>
        <v>0</v>
      </c>
      <c r="Q124" s="222">
        <v>0.0027299999999999998</v>
      </c>
      <c r="R124" s="222">
        <f>Q124*H124</f>
        <v>0.1999725</v>
      </c>
      <c r="S124" s="222">
        <v>0</v>
      </c>
      <c r="T124" s="223">
        <f>S124*H124</f>
        <v>0</v>
      </c>
      <c r="AR124" s="26" t="s">
        <v>145</v>
      </c>
      <c r="AT124" s="26" t="s">
        <v>148</v>
      </c>
      <c r="AU124" s="26" t="s">
        <v>89</v>
      </c>
      <c r="AY124" s="26" t="s">
        <v>146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26" t="s">
        <v>89</v>
      </c>
      <c r="BK124" s="224">
        <f>ROUND(I124*H124,2)</f>
        <v>0</v>
      </c>
      <c r="BL124" s="26" t="s">
        <v>145</v>
      </c>
      <c r="BM124" s="26" t="s">
        <v>836</v>
      </c>
    </row>
    <row r="125" s="1" customFormat="1">
      <c r="B125" s="48"/>
      <c r="D125" s="225" t="s">
        <v>153</v>
      </c>
      <c r="F125" s="226" t="s">
        <v>837</v>
      </c>
      <c r="I125" s="227"/>
      <c r="L125" s="48"/>
      <c r="M125" s="228"/>
      <c r="N125" s="49"/>
      <c r="O125" s="49"/>
      <c r="P125" s="49"/>
      <c r="Q125" s="49"/>
      <c r="R125" s="49"/>
      <c r="S125" s="49"/>
      <c r="T125" s="87"/>
      <c r="AT125" s="26" t="s">
        <v>153</v>
      </c>
      <c r="AU125" s="26" t="s">
        <v>89</v>
      </c>
    </row>
    <row r="126" s="1" customFormat="1" ht="25.5" customHeight="1">
      <c r="B126" s="212"/>
      <c r="C126" s="213" t="s">
        <v>178</v>
      </c>
      <c r="D126" s="213" t="s">
        <v>148</v>
      </c>
      <c r="E126" s="214" t="s">
        <v>838</v>
      </c>
      <c r="F126" s="215" t="s">
        <v>839</v>
      </c>
      <c r="G126" s="216" t="s">
        <v>232</v>
      </c>
      <c r="H126" s="217">
        <v>73.25</v>
      </c>
      <c r="I126" s="218"/>
      <c r="J126" s="219">
        <f>ROUND(I126*H126,2)</f>
        <v>0</v>
      </c>
      <c r="K126" s="215" t="s">
        <v>233</v>
      </c>
      <c r="L126" s="48"/>
      <c r="M126" s="220" t="s">
        <v>5</v>
      </c>
      <c r="N126" s="221" t="s">
        <v>49</v>
      </c>
      <c r="O126" s="49"/>
      <c r="P126" s="222">
        <f>O126*H126</f>
        <v>0</v>
      </c>
      <c r="Q126" s="222">
        <v>0.01146</v>
      </c>
      <c r="R126" s="222">
        <f>Q126*H126</f>
        <v>0.839445</v>
      </c>
      <c r="S126" s="222">
        <v>0</v>
      </c>
      <c r="T126" s="223">
        <f>S126*H126</f>
        <v>0</v>
      </c>
      <c r="AR126" s="26" t="s">
        <v>145</v>
      </c>
      <c r="AT126" s="26" t="s">
        <v>148</v>
      </c>
      <c r="AU126" s="26" t="s">
        <v>89</v>
      </c>
      <c r="AY126" s="26" t="s">
        <v>146</v>
      </c>
      <c r="BE126" s="224">
        <f>IF(N126="základní",J126,0)</f>
        <v>0</v>
      </c>
      <c r="BF126" s="224">
        <f>IF(N126="snížená",J126,0)</f>
        <v>0</v>
      </c>
      <c r="BG126" s="224">
        <f>IF(N126="zákl. přenesená",J126,0)</f>
        <v>0</v>
      </c>
      <c r="BH126" s="224">
        <f>IF(N126="sníž. přenesená",J126,0)</f>
        <v>0</v>
      </c>
      <c r="BI126" s="224">
        <f>IF(N126="nulová",J126,0)</f>
        <v>0</v>
      </c>
      <c r="BJ126" s="26" t="s">
        <v>89</v>
      </c>
      <c r="BK126" s="224">
        <f>ROUND(I126*H126,2)</f>
        <v>0</v>
      </c>
      <c r="BL126" s="26" t="s">
        <v>145</v>
      </c>
      <c r="BM126" s="26" t="s">
        <v>840</v>
      </c>
    </row>
    <row r="127" s="1" customFormat="1">
      <c r="B127" s="48"/>
      <c r="D127" s="225" t="s">
        <v>153</v>
      </c>
      <c r="F127" s="226" t="s">
        <v>841</v>
      </c>
      <c r="I127" s="227"/>
      <c r="L127" s="48"/>
      <c r="M127" s="228"/>
      <c r="N127" s="49"/>
      <c r="O127" s="49"/>
      <c r="P127" s="49"/>
      <c r="Q127" s="49"/>
      <c r="R127" s="49"/>
      <c r="S127" s="49"/>
      <c r="T127" s="87"/>
      <c r="AT127" s="26" t="s">
        <v>153</v>
      </c>
      <c r="AU127" s="26" t="s">
        <v>89</v>
      </c>
    </row>
    <row r="128" s="12" customFormat="1">
      <c r="B128" s="232"/>
      <c r="D128" s="225" t="s">
        <v>236</v>
      </c>
      <c r="E128" s="233" t="s">
        <v>5</v>
      </c>
      <c r="F128" s="234" t="s">
        <v>842</v>
      </c>
      <c r="H128" s="233" t="s">
        <v>5</v>
      </c>
      <c r="I128" s="235"/>
      <c r="L128" s="232"/>
      <c r="M128" s="236"/>
      <c r="N128" s="237"/>
      <c r="O128" s="237"/>
      <c r="P128" s="237"/>
      <c r="Q128" s="237"/>
      <c r="R128" s="237"/>
      <c r="S128" s="237"/>
      <c r="T128" s="238"/>
      <c r="AT128" s="233" t="s">
        <v>236</v>
      </c>
      <c r="AU128" s="233" t="s">
        <v>89</v>
      </c>
      <c r="AV128" s="12" t="s">
        <v>84</v>
      </c>
      <c r="AW128" s="12" t="s">
        <v>40</v>
      </c>
      <c r="AX128" s="12" t="s">
        <v>77</v>
      </c>
      <c r="AY128" s="233" t="s">
        <v>146</v>
      </c>
    </row>
    <row r="129" s="13" customFormat="1">
      <c r="B129" s="239"/>
      <c r="D129" s="225" t="s">
        <v>236</v>
      </c>
      <c r="E129" s="240" t="s">
        <v>5</v>
      </c>
      <c r="F129" s="241" t="s">
        <v>843</v>
      </c>
      <c r="H129" s="242">
        <v>73.25</v>
      </c>
      <c r="I129" s="243"/>
      <c r="L129" s="239"/>
      <c r="M129" s="244"/>
      <c r="N129" s="245"/>
      <c r="O129" s="245"/>
      <c r="P129" s="245"/>
      <c r="Q129" s="245"/>
      <c r="R129" s="245"/>
      <c r="S129" s="245"/>
      <c r="T129" s="246"/>
      <c r="AT129" s="240" t="s">
        <v>236</v>
      </c>
      <c r="AU129" s="240" t="s">
        <v>89</v>
      </c>
      <c r="AV129" s="13" t="s">
        <v>89</v>
      </c>
      <c r="AW129" s="13" t="s">
        <v>40</v>
      </c>
      <c r="AX129" s="13" t="s">
        <v>77</v>
      </c>
      <c r="AY129" s="240" t="s">
        <v>146</v>
      </c>
    </row>
    <row r="130" s="14" customFormat="1">
      <c r="B130" s="247"/>
      <c r="D130" s="225" t="s">
        <v>236</v>
      </c>
      <c r="E130" s="248" t="s">
        <v>5</v>
      </c>
      <c r="F130" s="249" t="s">
        <v>242</v>
      </c>
      <c r="H130" s="250">
        <v>73.25</v>
      </c>
      <c r="I130" s="251"/>
      <c r="L130" s="247"/>
      <c r="M130" s="252"/>
      <c r="N130" s="253"/>
      <c r="O130" s="253"/>
      <c r="P130" s="253"/>
      <c r="Q130" s="253"/>
      <c r="R130" s="253"/>
      <c r="S130" s="253"/>
      <c r="T130" s="254"/>
      <c r="AT130" s="248" t="s">
        <v>236</v>
      </c>
      <c r="AU130" s="248" t="s">
        <v>89</v>
      </c>
      <c r="AV130" s="14" t="s">
        <v>145</v>
      </c>
      <c r="AW130" s="14" t="s">
        <v>40</v>
      </c>
      <c r="AX130" s="14" t="s">
        <v>84</v>
      </c>
      <c r="AY130" s="248" t="s">
        <v>146</v>
      </c>
    </row>
    <row r="131" s="1" customFormat="1" ht="25.5" customHeight="1">
      <c r="B131" s="212"/>
      <c r="C131" s="213" t="s">
        <v>183</v>
      </c>
      <c r="D131" s="213" t="s">
        <v>148</v>
      </c>
      <c r="E131" s="214" t="s">
        <v>844</v>
      </c>
      <c r="F131" s="215" t="s">
        <v>845</v>
      </c>
      <c r="G131" s="216" t="s">
        <v>306</v>
      </c>
      <c r="H131" s="217">
        <v>16.375</v>
      </c>
      <c r="I131" s="218"/>
      <c r="J131" s="219">
        <f>ROUND(I131*H131,2)</f>
        <v>0</v>
      </c>
      <c r="K131" s="215" t="s">
        <v>5</v>
      </c>
      <c r="L131" s="48"/>
      <c r="M131" s="220" t="s">
        <v>5</v>
      </c>
      <c r="N131" s="221" t="s">
        <v>49</v>
      </c>
      <c r="O131" s="49"/>
      <c r="P131" s="222">
        <f>O131*H131</f>
        <v>0</v>
      </c>
      <c r="Q131" s="222">
        <v>1.98</v>
      </c>
      <c r="R131" s="222">
        <f>Q131*H131</f>
        <v>32.422499999999999</v>
      </c>
      <c r="S131" s="222">
        <v>0</v>
      </c>
      <c r="T131" s="223">
        <f>S131*H131</f>
        <v>0</v>
      </c>
      <c r="AR131" s="26" t="s">
        <v>145</v>
      </c>
      <c r="AT131" s="26" t="s">
        <v>148</v>
      </c>
      <c r="AU131" s="26" t="s">
        <v>89</v>
      </c>
      <c r="AY131" s="26" t="s">
        <v>146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26" t="s">
        <v>89</v>
      </c>
      <c r="BK131" s="224">
        <f>ROUND(I131*H131,2)</f>
        <v>0</v>
      </c>
      <c r="BL131" s="26" t="s">
        <v>145</v>
      </c>
      <c r="BM131" s="26" t="s">
        <v>846</v>
      </c>
    </row>
    <row r="132" s="1" customFormat="1">
      <c r="B132" s="48"/>
      <c r="D132" s="225" t="s">
        <v>153</v>
      </c>
      <c r="F132" s="226" t="s">
        <v>847</v>
      </c>
      <c r="I132" s="227"/>
      <c r="L132" s="48"/>
      <c r="M132" s="228"/>
      <c r="N132" s="49"/>
      <c r="O132" s="49"/>
      <c r="P132" s="49"/>
      <c r="Q132" s="49"/>
      <c r="R132" s="49"/>
      <c r="S132" s="49"/>
      <c r="T132" s="87"/>
      <c r="AT132" s="26" t="s">
        <v>153</v>
      </c>
      <c r="AU132" s="26" t="s">
        <v>89</v>
      </c>
    </row>
    <row r="133" s="12" customFormat="1">
      <c r="B133" s="232"/>
      <c r="D133" s="225" t="s">
        <v>236</v>
      </c>
      <c r="E133" s="233" t="s">
        <v>5</v>
      </c>
      <c r="F133" s="234" t="s">
        <v>237</v>
      </c>
      <c r="H133" s="233" t="s">
        <v>5</v>
      </c>
      <c r="I133" s="235"/>
      <c r="L133" s="232"/>
      <c r="M133" s="236"/>
      <c r="N133" s="237"/>
      <c r="O133" s="237"/>
      <c r="P133" s="237"/>
      <c r="Q133" s="237"/>
      <c r="R133" s="237"/>
      <c r="S133" s="237"/>
      <c r="T133" s="238"/>
      <c r="AT133" s="233" t="s">
        <v>236</v>
      </c>
      <c r="AU133" s="233" t="s">
        <v>89</v>
      </c>
      <c r="AV133" s="12" t="s">
        <v>84</v>
      </c>
      <c r="AW133" s="12" t="s">
        <v>40</v>
      </c>
      <c r="AX133" s="12" t="s">
        <v>77</v>
      </c>
      <c r="AY133" s="233" t="s">
        <v>146</v>
      </c>
    </row>
    <row r="134" s="12" customFormat="1">
      <c r="B134" s="232"/>
      <c r="D134" s="225" t="s">
        <v>236</v>
      </c>
      <c r="E134" s="233" t="s">
        <v>5</v>
      </c>
      <c r="F134" s="234" t="s">
        <v>290</v>
      </c>
      <c r="H134" s="233" t="s">
        <v>5</v>
      </c>
      <c r="I134" s="235"/>
      <c r="L134" s="232"/>
      <c r="M134" s="236"/>
      <c r="N134" s="237"/>
      <c r="O134" s="237"/>
      <c r="P134" s="237"/>
      <c r="Q134" s="237"/>
      <c r="R134" s="237"/>
      <c r="S134" s="237"/>
      <c r="T134" s="238"/>
      <c r="AT134" s="233" t="s">
        <v>236</v>
      </c>
      <c r="AU134" s="233" t="s">
        <v>89</v>
      </c>
      <c r="AV134" s="12" t="s">
        <v>84</v>
      </c>
      <c r="AW134" s="12" t="s">
        <v>40</v>
      </c>
      <c r="AX134" s="12" t="s">
        <v>77</v>
      </c>
      <c r="AY134" s="233" t="s">
        <v>146</v>
      </c>
    </row>
    <row r="135" s="13" customFormat="1">
      <c r="B135" s="239"/>
      <c r="D135" s="225" t="s">
        <v>236</v>
      </c>
      <c r="E135" s="240" t="s">
        <v>5</v>
      </c>
      <c r="F135" s="241" t="s">
        <v>848</v>
      </c>
      <c r="H135" s="242">
        <v>3.25</v>
      </c>
      <c r="I135" s="243"/>
      <c r="L135" s="239"/>
      <c r="M135" s="244"/>
      <c r="N135" s="245"/>
      <c r="O135" s="245"/>
      <c r="P135" s="245"/>
      <c r="Q135" s="245"/>
      <c r="R135" s="245"/>
      <c r="S135" s="245"/>
      <c r="T135" s="246"/>
      <c r="AT135" s="240" t="s">
        <v>236</v>
      </c>
      <c r="AU135" s="240" t="s">
        <v>89</v>
      </c>
      <c r="AV135" s="13" t="s">
        <v>89</v>
      </c>
      <c r="AW135" s="13" t="s">
        <v>40</v>
      </c>
      <c r="AX135" s="13" t="s">
        <v>77</v>
      </c>
      <c r="AY135" s="240" t="s">
        <v>146</v>
      </c>
    </row>
    <row r="136" s="12" customFormat="1">
      <c r="B136" s="232"/>
      <c r="D136" s="225" t="s">
        <v>236</v>
      </c>
      <c r="E136" s="233" t="s">
        <v>5</v>
      </c>
      <c r="F136" s="234" t="s">
        <v>302</v>
      </c>
      <c r="H136" s="233" t="s">
        <v>5</v>
      </c>
      <c r="I136" s="235"/>
      <c r="L136" s="232"/>
      <c r="M136" s="236"/>
      <c r="N136" s="237"/>
      <c r="O136" s="237"/>
      <c r="P136" s="237"/>
      <c r="Q136" s="237"/>
      <c r="R136" s="237"/>
      <c r="S136" s="237"/>
      <c r="T136" s="238"/>
      <c r="AT136" s="233" t="s">
        <v>236</v>
      </c>
      <c r="AU136" s="233" t="s">
        <v>89</v>
      </c>
      <c r="AV136" s="12" t="s">
        <v>84</v>
      </c>
      <c r="AW136" s="12" t="s">
        <v>40</v>
      </c>
      <c r="AX136" s="12" t="s">
        <v>77</v>
      </c>
      <c r="AY136" s="233" t="s">
        <v>146</v>
      </c>
    </row>
    <row r="137" s="13" customFormat="1">
      <c r="B137" s="239"/>
      <c r="D137" s="225" t="s">
        <v>236</v>
      </c>
      <c r="E137" s="240" t="s">
        <v>5</v>
      </c>
      <c r="F137" s="241" t="s">
        <v>849</v>
      </c>
      <c r="H137" s="242">
        <v>13.125</v>
      </c>
      <c r="I137" s="243"/>
      <c r="L137" s="239"/>
      <c r="M137" s="244"/>
      <c r="N137" s="245"/>
      <c r="O137" s="245"/>
      <c r="P137" s="245"/>
      <c r="Q137" s="245"/>
      <c r="R137" s="245"/>
      <c r="S137" s="245"/>
      <c r="T137" s="246"/>
      <c r="AT137" s="240" t="s">
        <v>236</v>
      </c>
      <c r="AU137" s="240" t="s">
        <v>89</v>
      </c>
      <c r="AV137" s="13" t="s">
        <v>89</v>
      </c>
      <c r="AW137" s="13" t="s">
        <v>40</v>
      </c>
      <c r="AX137" s="13" t="s">
        <v>77</v>
      </c>
      <c r="AY137" s="240" t="s">
        <v>146</v>
      </c>
    </row>
    <row r="138" s="14" customFormat="1">
      <c r="B138" s="247"/>
      <c r="D138" s="225" t="s">
        <v>236</v>
      </c>
      <c r="E138" s="248" t="s">
        <v>5</v>
      </c>
      <c r="F138" s="249" t="s">
        <v>242</v>
      </c>
      <c r="H138" s="250">
        <v>16.375</v>
      </c>
      <c r="I138" s="251"/>
      <c r="L138" s="247"/>
      <c r="M138" s="252"/>
      <c r="N138" s="253"/>
      <c r="O138" s="253"/>
      <c r="P138" s="253"/>
      <c r="Q138" s="253"/>
      <c r="R138" s="253"/>
      <c r="S138" s="253"/>
      <c r="T138" s="254"/>
      <c r="AT138" s="248" t="s">
        <v>236</v>
      </c>
      <c r="AU138" s="248" t="s">
        <v>89</v>
      </c>
      <c r="AV138" s="14" t="s">
        <v>145</v>
      </c>
      <c r="AW138" s="14" t="s">
        <v>40</v>
      </c>
      <c r="AX138" s="14" t="s">
        <v>84</v>
      </c>
      <c r="AY138" s="248" t="s">
        <v>146</v>
      </c>
    </row>
    <row r="139" s="1" customFormat="1" ht="16.5" customHeight="1">
      <c r="B139" s="212"/>
      <c r="C139" s="213" t="s">
        <v>188</v>
      </c>
      <c r="D139" s="213" t="s">
        <v>148</v>
      </c>
      <c r="E139" s="214" t="s">
        <v>850</v>
      </c>
      <c r="F139" s="215" t="s">
        <v>851</v>
      </c>
      <c r="G139" s="216" t="s">
        <v>232</v>
      </c>
      <c r="H139" s="217">
        <v>65.5</v>
      </c>
      <c r="I139" s="218"/>
      <c r="J139" s="219">
        <f>ROUND(I139*H139,2)</f>
        <v>0</v>
      </c>
      <c r="K139" s="215" t="s">
        <v>5</v>
      </c>
      <c r="L139" s="48"/>
      <c r="M139" s="220" t="s">
        <v>5</v>
      </c>
      <c r="N139" s="221" t="s">
        <v>49</v>
      </c>
      <c r="O139" s="49"/>
      <c r="P139" s="222">
        <f>O139*H139</f>
        <v>0</v>
      </c>
      <c r="Q139" s="222">
        <v>0.23845</v>
      </c>
      <c r="R139" s="222">
        <f>Q139*H139</f>
        <v>15.618475</v>
      </c>
      <c r="S139" s="222">
        <v>0</v>
      </c>
      <c r="T139" s="223">
        <f>S139*H139</f>
        <v>0</v>
      </c>
      <c r="AR139" s="26" t="s">
        <v>145</v>
      </c>
      <c r="AT139" s="26" t="s">
        <v>148</v>
      </c>
      <c r="AU139" s="26" t="s">
        <v>89</v>
      </c>
      <c r="AY139" s="26" t="s">
        <v>146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26" t="s">
        <v>89</v>
      </c>
      <c r="BK139" s="224">
        <f>ROUND(I139*H139,2)</f>
        <v>0</v>
      </c>
      <c r="BL139" s="26" t="s">
        <v>145</v>
      </c>
      <c r="BM139" s="26" t="s">
        <v>852</v>
      </c>
    </row>
    <row r="140" s="12" customFormat="1">
      <c r="B140" s="232"/>
      <c r="D140" s="225" t="s">
        <v>236</v>
      </c>
      <c r="E140" s="233" t="s">
        <v>5</v>
      </c>
      <c r="F140" s="234" t="s">
        <v>237</v>
      </c>
      <c r="H140" s="233" t="s">
        <v>5</v>
      </c>
      <c r="I140" s="235"/>
      <c r="L140" s="232"/>
      <c r="M140" s="236"/>
      <c r="N140" s="237"/>
      <c r="O140" s="237"/>
      <c r="P140" s="237"/>
      <c r="Q140" s="237"/>
      <c r="R140" s="237"/>
      <c r="S140" s="237"/>
      <c r="T140" s="238"/>
      <c r="AT140" s="233" t="s">
        <v>236</v>
      </c>
      <c r="AU140" s="233" t="s">
        <v>89</v>
      </c>
      <c r="AV140" s="12" t="s">
        <v>84</v>
      </c>
      <c r="AW140" s="12" t="s">
        <v>40</v>
      </c>
      <c r="AX140" s="12" t="s">
        <v>77</v>
      </c>
      <c r="AY140" s="233" t="s">
        <v>146</v>
      </c>
    </row>
    <row r="141" s="12" customFormat="1">
      <c r="B141" s="232"/>
      <c r="D141" s="225" t="s">
        <v>236</v>
      </c>
      <c r="E141" s="233" t="s">
        <v>5</v>
      </c>
      <c r="F141" s="234" t="s">
        <v>290</v>
      </c>
      <c r="H141" s="233" t="s">
        <v>5</v>
      </c>
      <c r="I141" s="235"/>
      <c r="L141" s="232"/>
      <c r="M141" s="236"/>
      <c r="N141" s="237"/>
      <c r="O141" s="237"/>
      <c r="P141" s="237"/>
      <c r="Q141" s="237"/>
      <c r="R141" s="237"/>
      <c r="S141" s="237"/>
      <c r="T141" s="238"/>
      <c r="AT141" s="233" t="s">
        <v>236</v>
      </c>
      <c r="AU141" s="233" t="s">
        <v>89</v>
      </c>
      <c r="AV141" s="12" t="s">
        <v>84</v>
      </c>
      <c r="AW141" s="12" t="s">
        <v>40</v>
      </c>
      <c r="AX141" s="12" t="s">
        <v>77</v>
      </c>
      <c r="AY141" s="233" t="s">
        <v>146</v>
      </c>
    </row>
    <row r="142" s="13" customFormat="1">
      <c r="B142" s="239"/>
      <c r="D142" s="225" t="s">
        <v>236</v>
      </c>
      <c r="E142" s="240" t="s">
        <v>5</v>
      </c>
      <c r="F142" s="241" t="s">
        <v>301</v>
      </c>
      <c r="H142" s="242">
        <v>13</v>
      </c>
      <c r="I142" s="243"/>
      <c r="L142" s="239"/>
      <c r="M142" s="244"/>
      <c r="N142" s="245"/>
      <c r="O142" s="245"/>
      <c r="P142" s="245"/>
      <c r="Q142" s="245"/>
      <c r="R142" s="245"/>
      <c r="S142" s="245"/>
      <c r="T142" s="246"/>
      <c r="AT142" s="240" t="s">
        <v>236</v>
      </c>
      <c r="AU142" s="240" t="s">
        <v>89</v>
      </c>
      <c r="AV142" s="13" t="s">
        <v>89</v>
      </c>
      <c r="AW142" s="13" t="s">
        <v>40</v>
      </c>
      <c r="AX142" s="13" t="s">
        <v>77</v>
      </c>
      <c r="AY142" s="240" t="s">
        <v>146</v>
      </c>
    </row>
    <row r="143" s="12" customFormat="1">
      <c r="B143" s="232"/>
      <c r="D143" s="225" t="s">
        <v>236</v>
      </c>
      <c r="E143" s="233" t="s">
        <v>5</v>
      </c>
      <c r="F143" s="234" t="s">
        <v>302</v>
      </c>
      <c r="H143" s="233" t="s">
        <v>5</v>
      </c>
      <c r="I143" s="235"/>
      <c r="L143" s="232"/>
      <c r="M143" s="236"/>
      <c r="N143" s="237"/>
      <c r="O143" s="237"/>
      <c r="P143" s="237"/>
      <c r="Q143" s="237"/>
      <c r="R143" s="237"/>
      <c r="S143" s="237"/>
      <c r="T143" s="238"/>
      <c r="AT143" s="233" t="s">
        <v>236</v>
      </c>
      <c r="AU143" s="233" t="s">
        <v>89</v>
      </c>
      <c r="AV143" s="12" t="s">
        <v>84</v>
      </c>
      <c r="AW143" s="12" t="s">
        <v>40</v>
      </c>
      <c r="AX143" s="12" t="s">
        <v>77</v>
      </c>
      <c r="AY143" s="233" t="s">
        <v>146</v>
      </c>
    </row>
    <row r="144" s="13" customFormat="1">
      <c r="B144" s="239"/>
      <c r="D144" s="225" t="s">
        <v>236</v>
      </c>
      <c r="E144" s="240" t="s">
        <v>5</v>
      </c>
      <c r="F144" s="241" t="s">
        <v>303</v>
      </c>
      <c r="H144" s="242">
        <v>52.5</v>
      </c>
      <c r="I144" s="243"/>
      <c r="L144" s="239"/>
      <c r="M144" s="244"/>
      <c r="N144" s="245"/>
      <c r="O144" s="245"/>
      <c r="P144" s="245"/>
      <c r="Q144" s="245"/>
      <c r="R144" s="245"/>
      <c r="S144" s="245"/>
      <c r="T144" s="246"/>
      <c r="AT144" s="240" t="s">
        <v>236</v>
      </c>
      <c r="AU144" s="240" t="s">
        <v>89</v>
      </c>
      <c r="AV144" s="13" t="s">
        <v>89</v>
      </c>
      <c r="AW144" s="13" t="s">
        <v>40</v>
      </c>
      <c r="AX144" s="13" t="s">
        <v>77</v>
      </c>
      <c r="AY144" s="240" t="s">
        <v>146</v>
      </c>
    </row>
    <row r="145" s="14" customFormat="1">
      <c r="B145" s="247"/>
      <c r="D145" s="225" t="s">
        <v>236</v>
      </c>
      <c r="E145" s="248" t="s">
        <v>5</v>
      </c>
      <c r="F145" s="249" t="s">
        <v>242</v>
      </c>
      <c r="H145" s="250">
        <v>65.5</v>
      </c>
      <c r="I145" s="251"/>
      <c r="L145" s="247"/>
      <c r="M145" s="252"/>
      <c r="N145" s="253"/>
      <c r="O145" s="253"/>
      <c r="P145" s="253"/>
      <c r="Q145" s="253"/>
      <c r="R145" s="253"/>
      <c r="S145" s="253"/>
      <c r="T145" s="254"/>
      <c r="AT145" s="248" t="s">
        <v>236</v>
      </c>
      <c r="AU145" s="248" t="s">
        <v>89</v>
      </c>
      <c r="AV145" s="14" t="s">
        <v>145</v>
      </c>
      <c r="AW145" s="14" t="s">
        <v>40</v>
      </c>
      <c r="AX145" s="14" t="s">
        <v>84</v>
      </c>
      <c r="AY145" s="248" t="s">
        <v>146</v>
      </c>
    </row>
    <row r="146" s="11" customFormat="1" ht="29.88" customHeight="1">
      <c r="B146" s="199"/>
      <c r="D146" s="200" t="s">
        <v>76</v>
      </c>
      <c r="E146" s="210" t="s">
        <v>188</v>
      </c>
      <c r="F146" s="210" t="s">
        <v>257</v>
      </c>
      <c r="I146" s="202"/>
      <c r="J146" s="211">
        <f>BK146</f>
        <v>0</v>
      </c>
      <c r="L146" s="199"/>
      <c r="M146" s="204"/>
      <c r="N146" s="205"/>
      <c r="O146" s="205"/>
      <c r="P146" s="206">
        <f>SUM(P147:P153)</f>
        <v>0</v>
      </c>
      <c r="Q146" s="205"/>
      <c r="R146" s="206">
        <f>SUM(R147:R153)</f>
        <v>0.0099950600000000001</v>
      </c>
      <c r="S146" s="205"/>
      <c r="T146" s="207">
        <f>SUM(T147:T153)</f>
        <v>0</v>
      </c>
      <c r="AR146" s="200" t="s">
        <v>84</v>
      </c>
      <c r="AT146" s="208" t="s">
        <v>76</v>
      </c>
      <c r="AU146" s="208" t="s">
        <v>84</v>
      </c>
      <c r="AY146" s="200" t="s">
        <v>146</v>
      </c>
      <c r="BK146" s="209">
        <f>SUM(BK147:BK153)</f>
        <v>0</v>
      </c>
    </row>
    <row r="147" s="1" customFormat="1" ht="25.5" customHeight="1">
      <c r="B147" s="212"/>
      <c r="C147" s="213" t="s">
        <v>192</v>
      </c>
      <c r="D147" s="213" t="s">
        <v>148</v>
      </c>
      <c r="E147" s="214" t="s">
        <v>281</v>
      </c>
      <c r="F147" s="215" t="s">
        <v>282</v>
      </c>
      <c r="G147" s="216" t="s">
        <v>232</v>
      </c>
      <c r="H147" s="217">
        <v>45.161999999999999</v>
      </c>
      <c r="I147" s="218"/>
      <c r="J147" s="219">
        <f>ROUND(I147*H147,2)</f>
        <v>0</v>
      </c>
      <c r="K147" s="215" t="s">
        <v>233</v>
      </c>
      <c r="L147" s="48"/>
      <c r="M147" s="220" t="s">
        <v>5</v>
      </c>
      <c r="N147" s="221" t="s">
        <v>49</v>
      </c>
      <c r="O147" s="49"/>
      <c r="P147" s="222">
        <f>O147*H147</f>
        <v>0</v>
      </c>
      <c r="Q147" s="222">
        <v>0.00012999999999999999</v>
      </c>
      <c r="R147" s="222">
        <f>Q147*H147</f>
        <v>0.0058710599999999991</v>
      </c>
      <c r="S147" s="222">
        <v>0</v>
      </c>
      <c r="T147" s="223">
        <f>S147*H147</f>
        <v>0</v>
      </c>
      <c r="AR147" s="26" t="s">
        <v>145</v>
      </c>
      <c r="AT147" s="26" t="s">
        <v>148</v>
      </c>
      <c r="AU147" s="26" t="s">
        <v>89</v>
      </c>
      <c r="AY147" s="26" t="s">
        <v>146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26" t="s">
        <v>89</v>
      </c>
      <c r="BK147" s="224">
        <f>ROUND(I147*H147,2)</f>
        <v>0</v>
      </c>
      <c r="BL147" s="26" t="s">
        <v>145</v>
      </c>
      <c r="BM147" s="26" t="s">
        <v>853</v>
      </c>
    </row>
    <row r="148" s="1" customFormat="1">
      <c r="B148" s="48"/>
      <c r="D148" s="225" t="s">
        <v>153</v>
      </c>
      <c r="F148" s="226" t="s">
        <v>284</v>
      </c>
      <c r="I148" s="227"/>
      <c r="L148" s="48"/>
      <c r="M148" s="228"/>
      <c r="N148" s="49"/>
      <c r="O148" s="49"/>
      <c r="P148" s="49"/>
      <c r="Q148" s="49"/>
      <c r="R148" s="49"/>
      <c r="S148" s="49"/>
      <c r="T148" s="87"/>
      <c r="AT148" s="26" t="s">
        <v>153</v>
      </c>
      <c r="AU148" s="26" t="s">
        <v>89</v>
      </c>
    </row>
    <row r="149" s="1" customFormat="1" ht="16.5" customHeight="1">
      <c r="B149" s="212"/>
      <c r="C149" s="213" t="s">
        <v>197</v>
      </c>
      <c r="D149" s="213" t="s">
        <v>148</v>
      </c>
      <c r="E149" s="214" t="s">
        <v>854</v>
      </c>
      <c r="F149" s="215" t="s">
        <v>855</v>
      </c>
      <c r="G149" s="216" t="s">
        <v>232</v>
      </c>
      <c r="H149" s="217">
        <v>103.09999999999999</v>
      </c>
      <c r="I149" s="218"/>
      <c r="J149" s="219">
        <f>ROUND(I149*H149,2)</f>
        <v>0</v>
      </c>
      <c r="K149" s="215" t="s">
        <v>233</v>
      </c>
      <c r="L149" s="48"/>
      <c r="M149" s="220" t="s">
        <v>5</v>
      </c>
      <c r="N149" s="221" t="s">
        <v>49</v>
      </c>
      <c r="O149" s="49"/>
      <c r="P149" s="222">
        <f>O149*H149</f>
        <v>0</v>
      </c>
      <c r="Q149" s="222">
        <v>4.0000000000000003E-05</v>
      </c>
      <c r="R149" s="222">
        <f>Q149*H149</f>
        <v>0.0041240000000000001</v>
      </c>
      <c r="S149" s="222">
        <v>0</v>
      </c>
      <c r="T149" s="223">
        <f>S149*H149</f>
        <v>0</v>
      </c>
      <c r="AR149" s="26" t="s">
        <v>145</v>
      </c>
      <c r="AT149" s="26" t="s">
        <v>148</v>
      </c>
      <c r="AU149" s="26" t="s">
        <v>89</v>
      </c>
      <c r="AY149" s="26" t="s">
        <v>146</v>
      </c>
      <c r="BE149" s="224">
        <f>IF(N149="základní",J149,0)</f>
        <v>0</v>
      </c>
      <c r="BF149" s="224">
        <f>IF(N149="snížená",J149,0)</f>
        <v>0</v>
      </c>
      <c r="BG149" s="224">
        <f>IF(N149="zákl. přenesená",J149,0)</f>
        <v>0</v>
      </c>
      <c r="BH149" s="224">
        <f>IF(N149="sníž. přenesená",J149,0)</f>
        <v>0</v>
      </c>
      <c r="BI149" s="224">
        <f>IF(N149="nulová",J149,0)</f>
        <v>0</v>
      </c>
      <c r="BJ149" s="26" t="s">
        <v>89</v>
      </c>
      <c r="BK149" s="224">
        <f>ROUND(I149*H149,2)</f>
        <v>0</v>
      </c>
      <c r="BL149" s="26" t="s">
        <v>145</v>
      </c>
      <c r="BM149" s="26" t="s">
        <v>856</v>
      </c>
    </row>
    <row r="150" s="1" customFormat="1">
      <c r="B150" s="48"/>
      <c r="D150" s="225" t="s">
        <v>153</v>
      </c>
      <c r="F150" s="226" t="s">
        <v>857</v>
      </c>
      <c r="I150" s="227"/>
      <c r="L150" s="48"/>
      <c r="M150" s="228"/>
      <c r="N150" s="49"/>
      <c r="O150" s="49"/>
      <c r="P150" s="49"/>
      <c r="Q150" s="49"/>
      <c r="R150" s="49"/>
      <c r="S150" s="49"/>
      <c r="T150" s="87"/>
      <c r="AT150" s="26" t="s">
        <v>153</v>
      </c>
      <c r="AU150" s="26" t="s">
        <v>89</v>
      </c>
    </row>
    <row r="151" s="12" customFormat="1">
      <c r="B151" s="232"/>
      <c r="D151" s="225" t="s">
        <v>236</v>
      </c>
      <c r="E151" s="233" t="s">
        <v>5</v>
      </c>
      <c r="F151" s="234" t="s">
        <v>858</v>
      </c>
      <c r="H151" s="233" t="s">
        <v>5</v>
      </c>
      <c r="I151" s="235"/>
      <c r="L151" s="232"/>
      <c r="M151" s="236"/>
      <c r="N151" s="237"/>
      <c r="O151" s="237"/>
      <c r="P151" s="237"/>
      <c r="Q151" s="237"/>
      <c r="R151" s="237"/>
      <c r="S151" s="237"/>
      <c r="T151" s="238"/>
      <c r="AT151" s="233" t="s">
        <v>236</v>
      </c>
      <c r="AU151" s="233" t="s">
        <v>89</v>
      </c>
      <c r="AV151" s="12" t="s">
        <v>84</v>
      </c>
      <c r="AW151" s="12" t="s">
        <v>40</v>
      </c>
      <c r="AX151" s="12" t="s">
        <v>77</v>
      </c>
      <c r="AY151" s="233" t="s">
        <v>146</v>
      </c>
    </row>
    <row r="152" s="13" customFormat="1">
      <c r="B152" s="239"/>
      <c r="D152" s="225" t="s">
        <v>236</v>
      </c>
      <c r="E152" s="240" t="s">
        <v>5</v>
      </c>
      <c r="F152" s="241" t="s">
        <v>859</v>
      </c>
      <c r="H152" s="242">
        <v>103.09999999999999</v>
      </c>
      <c r="I152" s="243"/>
      <c r="L152" s="239"/>
      <c r="M152" s="244"/>
      <c r="N152" s="245"/>
      <c r="O152" s="245"/>
      <c r="P152" s="245"/>
      <c r="Q152" s="245"/>
      <c r="R152" s="245"/>
      <c r="S152" s="245"/>
      <c r="T152" s="246"/>
      <c r="AT152" s="240" t="s">
        <v>236</v>
      </c>
      <c r="AU152" s="240" t="s">
        <v>89</v>
      </c>
      <c r="AV152" s="13" t="s">
        <v>89</v>
      </c>
      <c r="AW152" s="13" t="s">
        <v>40</v>
      </c>
      <c r="AX152" s="13" t="s">
        <v>77</v>
      </c>
      <c r="AY152" s="240" t="s">
        <v>146</v>
      </c>
    </row>
    <row r="153" s="14" customFormat="1">
      <c r="B153" s="247"/>
      <c r="D153" s="225" t="s">
        <v>236</v>
      </c>
      <c r="E153" s="248" t="s">
        <v>5</v>
      </c>
      <c r="F153" s="249" t="s">
        <v>242</v>
      </c>
      <c r="H153" s="250">
        <v>103.09999999999999</v>
      </c>
      <c r="I153" s="251"/>
      <c r="L153" s="247"/>
      <c r="M153" s="252"/>
      <c r="N153" s="253"/>
      <c r="O153" s="253"/>
      <c r="P153" s="253"/>
      <c r="Q153" s="253"/>
      <c r="R153" s="253"/>
      <c r="S153" s="253"/>
      <c r="T153" s="254"/>
      <c r="AT153" s="248" t="s">
        <v>236</v>
      </c>
      <c r="AU153" s="248" t="s">
        <v>89</v>
      </c>
      <c r="AV153" s="14" t="s">
        <v>145</v>
      </c>
      <c r="AW153" s="14" t="s">
        <v>40</v>
      </c>
      <c r="AX153" s="14" t="s">
        <v>84</v>
      </c>
      <c r="AY153" s="248" t="s">
        <v>146</v>
      </c>
    </row>
    <row r="154" s="11" customFormat="1" ht="29.88" customHeight="1">
      <c r="B154" s="199"/>
      <c r="D154" s="200" t="s">
        <v>76</v>
      </c>
      <c r="E154" s="210" t="s">
        <v>390</v>
      </c>
      <c r="F154" s="210" t="s">
        <v>391</v>
      </c>
      <c r="I154" s="202"/>
      <c r="J154" s="211">
        <f>BK154</f>
        <v>0</v>
      </c>
      <c r="L154" s="199"/>
      <c r="M154" s="204"/>
      <c r="N154" s="205"/>
      <c r="O154" s="205"/>
      <c r="P154" s="206">
        <f>SUM(P155:P156)</f>
        <v>0</v>
      </c>
      <c r="Q154" s="205"/>
      <c r="R154" s="206">
        <f>SUM(R155:R156)</f>
        <v>0</v>
      </c>
      <c r="S154" s="205"/>
      <c r="T154" s="207">
        <f>SUM(T155:T156)</f>
        <v>0</v>
      </c>
      <c r="AR154" s="200" t="s">
        <v>84</v>
      </c>
      <c r="AT154" s="208" t="s">
        <v>76</v>
      </c>
      <c r="AU154" s="208" t="s">
        <v>84</v>
      </c>
      <c r="AY154" s="200" t="s">
        <v>146</v>
      </c>
      <c r="BK154" s="209">
        <f>SUM(BK155:BK156)</f>
        <v>0</v>
      </c>
    </row>
    <row r="155" s="1" customFormat="1" ht="16.5" customHeight="1">
      <c r="B155" s="212"/>
      <c r="C155" s="213" t="s">
        <v>202</v>
      </c>
      <c r="D155" s="213" t="s">
        <v>148</v>
      </c>
      <c r="E155" s="214" t="s">
        <v>393</v>
      </c>
      <c r="F155" s="215" t="s">
        <v>394</v>
      </c>
      <c r="G155" s="216" t="s">
        <v>321</v>
      </c>
      <c r="H155" s="217">
        <v>55.042999999999999</v>
      </c>
      <c r="I155" s="218"/>
      <c r="J155" s="219">
        <f>ROUND(I155*H155,2)</f>
        <v>0</v>
      </c>
      <c r="K155" s="215" t="s">
        <v>233</v>
      </c>
      <c r="L155" s="48"/>
      <c r="M155" s="220" t="s">
        <v>5</v>
      </c>
      <c r="N155" s="221" t="s">
        <v>49</v>
      </c>
      <c r="O155" s="49"/>
      <c r="P155" s="222">
        <f>O155*H155</f>
        <v>0</v>
      </c>
      <c r="Q155" s="222">
        <v>0</v>
      </c>
      <c r="R155" s="222">
        <f>Q155*H155</f>
        <v>0</v>
      </c>
      <c r="S155" s="222">
        <v>0</v>
      </c>
      <c r="T155" s="223">
        <f>S155*H155</f>
        <v>0</v>
      </c>
      <c r="AR155" s="26" t="s">
        <v>145</v>
      </c>
      <c r="AT155" s="26" t="s">
        <v>148</v>
      </c>
      <c r="AU155" s="26" t="s">
        <v>89</v>
      </c>
      <c r="AY155" s="26" t="s">
        <v>146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26" t="s">
        <v>89</v>
      </c>
      <c r="BK155" s="224">
        <f>ROUND(I155*H155,2)</f>
        <v>0</v>
      </c>
      <c r="BL155" s="26" t="s">
        <v>145</v>
      </c>
      <c r="BM155" s="26" t="s">
        <v>860</v>
      </c>
    </row>
    <row r="156" s="1" customFormat="1">
      <c r="B156" s="48"/>
      <c r="D156" s="225" t="s">
        <v>153</v>
      </c>
      <c r="F156" s="226" t="s">
        <v>396</v>
      </c>
      <c r="I156" s="227"/>
      <c r="L156" s="48"/>
      <c r="M156" s="228"/>
      <c r="N156" s="49"/>
      <c r="O156" s="49"/>
      <c r="P156" s="49"/>
      <c r="Q156" s="49"/>
      <c r="R156" s="49"/>
      <c r="S156" s="49"/>
      <c r="T156" s="87"/>
      <c r="AT156" s="26" t="s">
        <v>153</v>
      </c>
      <c r="AU156" s="26" t="s">
        <v>89</v>
      </c>
    </row>
    <row r="157" s="11" customFormat="1" ht="37.44" customHeight="1">
      <c r="B157" s="199"/>
      <c r="D157" s="200" t="s">
        <v>76</v>
      </c>
      <c r="E157" s="201" t="s">
        <v>397</v>
      </c>
      <c r="F157" s="201" t="s">
        <v>398</v>
      </c>
      <c r="I157" s="202"/>
      <c r="J157" s="203">
        <f>BK157</f>
        <v>0</v>
      </c>
      <c r="L157" s="199"/>
      <c r="M157" s="204"/>
      <c r="N157" s="205"/>
      <c r="O157" s="205"/>
      <c r="P157" s="206">
        <f>P158+P367+P396+P569+P627+P634+P653+P669</f>
        <v>0</v>
      </c>
      <c r="Q157" s="205"/>
      <c r="R157" s="206">
        <f>R158+R367+R396+R569+R627+R634+R653+R669</f>
        <v>44.402251850000006</v>
      </c>
      <c r="S157" s="205"/>
      <c r="T157" s="207">
        <f>T158+T367+T396+T569+T627+T634+T653+T669</f>
        <v>0</v>
      </c>
      <c r="AR157" s="200" t="s">
        <v>89</v>
      </c>
      <c r="AT157" s="208" t="s">
        <v>76</v>
      </c>
      <c r="AU157" s="208" t="s">
        <v>77</v>
      </c>
      <c r="AY157" s="200" t="s">
        <v>146</v>
      </c>
      <c r="BK157" s="209">
        <f>BK158+BK367+BK396+BK569+BK627+BK634+BK653+BK669</f>
        <v>0</v>
      </c>
    </row>
    <row r="158" s="11" customFormat="1" ht="19.92" customHeight="1">
      <c r="B158" s="199"/>
      <c r="D158" s="200" t="s">
        <v>76</v>
      </c>
      <c r="E158" s="210" t="s">
        <v>435</v>
      </c>
      <c r="F158" s="210" t="s">
        <v>436</v>
      </c>
      <c r="I158" s="202"/>
      <c r="J158" s="211">
        <f>BK158</f>
        <v>0</v>
      </c>
      <c r="L158" s="199"/>
      <c r="M158" s="204"/>
      <c r="N158" s="205"/>
      <c r="O158" s="205"/>
      <c r="P158" s="206">
        <f>SUM(P159:P366)</f>
        <v>0</v>
      </c>
      <c r="Q158" s="205"/>
      <c r="R158" s="206">
        <f>SUM(R159:R366)</f>
        <v>30.723121910000003</v>
      </c>
      <c r="S158" s="205"/>
      <c r="T158" s="207">
        <f>SUM(T159:T366)</f>
        <v>0</v>
      </c>
      <c r="AR158" s="200" t="s">
        <v>89</v>
      </c>
      <c r="AT158" s="208" t="s">
        <v>76</v>
      </c>
      <c r="AU158" s="208" t="s">
        <v>84</v>
      </c>
      <c r="AY158" s="200" t="s">
        <v>146</v>
      </c>
      <c r="BK158" s="209">
        <f>SUM(BK159:BK366)</f>
        <v>0</v>
      </c>
    </row>
    <row r="159" s="1" customFormat="1" ht="25.5" customHeight="1">
      <c r="B159" s="212"/>
      <c r="C159" s="213" t="s">
        <v>311</v>
      </c>
      <c r="D159" s="213" t="s">
        <v>148</v>
      </c>
      <c r="E159" s="214" t="s">
        <v>861</v>
      </c>
      <c r="F159" s="215" t="s">
        <v>862</v>
      </c>
      <c r="G159" s="216" t="s">
        <v>287</v>
      </c>
      <c r="H159" s="217">
        <v>32</v>
      </c>
      <c r="I159" s="218"/>
      <c r="J159" s="219">
        <f>ROUND(I159*H159,2)</f>
        <v>0</v>
      </c>
      <c r="K159" s="215" t="s">
        <v>5</v>
      </c>
      <c r="L159" s="48"/>
      <c r="M159" s="220" t="s">
        <v>5</v>
      </c>
      <c r="N159" s="221" t="s">
        <v>49</v>
      </c>
      <c r="O159" s="49"/>
      <c r="P159" s="222">
        <f>O159*H159</f>
        <v>0</v>
      </c>
      <c r="Q159" s="222">
        <v>0</v>
      </c>
      <c r="R159" s="222">
        <f>Q159*H159</f>
        <v>0</v>
      </c>
      <c r="S159" s="222">
        <v>0</v>
      </c>
      <c r="T159" s="223">
        <f>S159*H159</f>
        <v>0</v>
      </c>
      <c r="AR159" s="26" t="s">
        <v>329</v>
      </c>
      <c r="AT159" s="26" t="s">
        <v>148</v>
      </c>
      <c r="AU159" s="26" t="s">
        <v>89</v>
      </c>
      <c r="AY159" s="26" t="s">
        <v>146</v>
      </c>
      <c r="BE159" s="224">
        <f>IF(N159="základní",J159,0)</f>
        <v>0</v>
      </c>
      <c r="BF159" s="224">
        <f>IF(N159="snížená",J159,0)</f>
        <v>0</v>
      </c>
      <c r="BG159" s="224">
        <f>IF(N159="zákl. přenesená",J159,0)</f>
        <v>0</v>
      </c>
      <c r="BH159" s="224">
        <f>IF(N159="sníž. přenesená",J159,0)</f>
        <v>0</v>
      </c>
      <c r="BI159" s="224">
        <f>IF(N159="nulová",J159,0)</f>
        <v>0</v>
      </c>
      <c r="BJ159" s="26" t="s">
        <v>89</v>
      </c>
      <c r="BK159" s="224">
        <f>ROUND(I159*H159,2)</f>
        <v>0</v>
      </c>
      <c r="BL159" s="26" t="s">
        <v>329</v>
      </c>
      <c r="BM159" s="26" t="s">
        <v>863</v>
      </c>
    </row>
    <row r="160" s="1" customFormat="1">
      <c r="B160" s="48"/>
      <c r="D160" s="225" t="s">
        <v>153</v>
      </c>
      <c r="F160" s="226" t="s">
        <v>864</v>
      </c>
      <c r="I160" s="227"/>
      <c r="L160" s="48"/>
      <c r="M160" s="228"/>
      <c r="N160" s="49"/>
      <c r="O160" s="49"/>
      <c r="P160" s="49"/>
      <c r="Q160" s="49"/>
      <c r="R160" s="49"/>
      <c r="S160" s="49"/>
      <c r="T160" s="87"/>
      <c r="AT160" s="26" t="s">
        <v>153</v>
      </c>
      <c r="AU160" s="26" t="s">
        <v>89</v>
      </c>
    </row>
    <row r="161" s="12" customFormat="1">
      <c r="B161" s="232"/>
      <c r="D161" s="225" t="s">
        <v>236</v>
      </c>
      <c r="E161" s="233" t="s">
        <v>5</v>
      </c>
      <c r="F161" s="234" t="s">
        <v>865</v>
      </c>
      <c r="H161" s="233" t="s">
        <v>5</v>
      </c>
      <c r="I161" s="235"/>
      <c r="L161" s="232"/>
      <c r="M161" s="236"/>
      <c r="N161" s="237"/>
      <c r="O161" s="237"/>
      <c r="P161" s="237"/>
      <c r="Q161" s="237"/>
      <c r="R161" s="237"/>
      <c r="S161" s="237"/>
      <c r="T161" s="238"/>
      <c r="AT161" s="233" t="s">
        <v>236</v>
      </c>
      <c r="AU161" s="233" t="s">
        <v>89</v>
      </c>
      <c r="AV161" s="12" t="s">
        <v>84</v>
      </c>
      <c r="AW161" s="12" t="s">
        <v>40</v>
      </c>
      <c r="AX161" s="12" t="s">
        <v>77</v>
      </c>
      <c r="AY161" s="233" t="s">
        <v>146</v>
      </c>
    </row>
    <row r="162" s="12" customFormat="1">
      <c r="B162" s="232"/>
      <c r="D162" s="225" t="s">
        <v>236</v>
      </c>
      <c r="E162" s="233" t="s">
        <v>5</v>
      </c>
      <c r="F162" s="234" t="s">
        <v>866</v>
      </c>
      <c r="H162" s="233" t="s">
        <v>5</v>
      </c>
      <c r="I162" s="235"/>
      <c r="L162" s="232"/>
      <c r="M162" s="236"/>
      <c r="N162" s="237"/>
      <c r="O162" s="237"/>
      <c r="P162" s="237"/>
      <c r="Q162" s="237"/>
      <c r="R162" s="237"/>
      <c r="S162" s="237"/>
      <c r="T162" s="238"/>
      <c r="AT162" s="233" t="s">
        <v>236</v>
      </c>
      <c r="AU162" s="233" t="s">
        <v>89</v>
      </c>
      <c r="AV162" s="12" t="s">
        <v>84</v>
      </c>
      <c r="AW162" s="12" t="s">
        <v>40</v>
      </c>
      <c r="AX162" s="12" t="s">
        <v>77</v>
      </c>
      <c r="AY162" s="233" t="s">
        <v>146</v>
      </c>
    </row>
    <row r="163" s="13" customFormat="1">
      <c r="B163" s="239"/>
      <c r="D163" s="225" t="s">
        <v>236</v>
      </c>
      <c r="E163" s="240" t="s">
        <v>5</v>
      </c>
      <c r="F163" s="241" t="s">
        <v>452</v>
      </c>
      <c r="H163" s="242">
        <v>32</v>
      </c>
      <c r="I163" s="243"/>
      <c r="L163" s="239"/>
      <c r="M163" s="244"/>
      <c r="N163" s="245"/>
      <c r="O163" s="245"/>
      <c r="P163" s="245"/>
      <c r="Q163" s="245"/>
      <c r="R163" s="245"/>
      <c r="S163" s="245"/>
      <c r="T163" s="246"/>
      <c r="AT163" s="240" t="s">
        <v>236</v>
      </c>
      <c r="AU163" s="240" t="s">
        <v>89</v>
      </c>
      <c r="AV163" s="13" t="s">
        <v>89</v>
      </c>
      <c r="AW163" s="13" t="s">
        <v>40</v>
      </c>
      <c r="AX163" s="13" t="s">
        <v>77</v>
      </c>
      <c r="AY163" s="240" t="s">
        <v>146</v>
      </c>
    </row>
    <row r="164" s="14" customFormat="1">
      <c r="B164" s="247"/>
      <c r="D164" s="225" t="s">
        <v>236</v>
      </c>
      <c r="E164" s="248" t="s">
        <v>5</v>
      </c>
      <c r="F164" s="249" t="s">
        <v>242</v>
      </c>
      <c r="H164" s="250">
        <v>32</v>
      </c>
      <c r="I164" s="251"/>
      <c r="L164" s="247"/>
      <c r="M164" s="252"/>
      <c r="N164" s="253"/>
      <c r="O164" s="253"/>
      <c r="P164" s="253"/>
      <c r="Q164" s="253"/>
      <c r="R164" s="253"/>
      <c r="S164" s="253"/>
      <c r="T164" s="254"/>
      <c r="AT164" s="248" t="s">
        <v>236</v>
      </c>
      <c r="AU164" s="248" t="s">
        <v>89</v>
      </c>
      <c r="AV164" s="14" t="s">
        <v>145</v>
      </c>
      <c r="AW164" s="14" t="s">
        <v>40</v>
      </c>
      <c r="AX164" s="14" t="s">
        <v>84</v>
      </c>
      <c r="AY164" s="248" t="s">
        <v>146</v>
      </c>
    </row>
    <row r="165" s="1" customFormat="1" ht="25.5" customHeight="1">
      <c r="B165" s="212"/>
      <c r="C165" s="213" t="s">
        <v>318</v>
      </c>
      <c r="D165" s="213" t="s">
        <v>148</v>
      </c>
      <c r="E165" s="214" t="s">
        <v>867</v>
      </c>
      <c r="F165" s="215" t="s">
        <v>868</v>
      </c>
      <c r="G165" s="216" t="s">
        <v>306</v>
      </c>
      <c r="H165" s="217">
        <v>50.012</v>
      </c>
      <c r="I165" s="218"/>
      <c r="J165" s="219">
        <f>ROUND(I165*H165,2)</f>
        <v>0</v>
      </c>
      <c r="K165" s="215" t="s">
        <v>233</v>
      </c>
      <c r="L165" s="48"/>
      <c r="M165" s="220" t="s">
        <v>5</v>
      </c>
      <c r="N165" s="221" t="s">
        <v>49</v>
      </c>
      <c r="O165" s="49"/>
      <c r="P165" s="222">
        <f>O165*H165</f>
        <v>0</v>
      </c>
      <c r="Q165" s="222">
        <v>0.00122</v>
      </c>
      <c r="R165" s="222">
        <f>Q165*H165</f>
        <v>0.061014639999999995</v>
      </c>
      <c r="S165" s="222">
        <v>0</v>
      </c>
      <c r="T165" s="223">
        <f>S165*H165</f>
        <v>0</v>
      </c>
      <c r="AR165" s="26" t="s">
        <v>329</v>
      </c>
      <c r="AT165" s="26" t="s">
        <v>148</v>
      </c>
      <c r="AU165" s="26" t="s">
        <v>89</v>
      </c>
      <c r="AY165" s="26" t="s">
        <v>146</v>
      </c>
      <c r="BE165" s="224">
        <f>IF(N165="základní",J165,0)</f>
        <v>0</v>
      </c>
      <c r="BF165" s="224">
        <f>IF(N165="snížená",J165,0)</f>
        <v>0</v>
      </c>
      <c r="BG165" s="224">
        <f>IF(N165="zákl. přenesená",J165,0)</f>
        <v>0</v>
      </c>
      <c r="BH165" s="224">
        <f>IF(N165="sníž. přenesená",J165,0)</f>
        <v>0</v>
      </c>
      <c r="BI165" s="224">
        <f>IF(N165="nulová",J165,0)</f>
        <v>0</v>
      </c>
      <c r="BJ165" s="26" t="s">
        <v>89</v>
      </c>
      <c r="BK165" s="224">
        <f>ROUND(I165*H165,2)</f>
        <v>0</v>
      </c>
      <c r="BL165" s="26" t="s">
        <v>329</v>
      </c>
      <c r="BM165" s="26" t="s">
        <v>869</v>
      </c>
    </row>
    <row r="166" s="1" customFormat="1">
      <c r="B166" s="48"/>
      <c r="D166" s="225" t="s">
        <v>153</v>
      </c>
      <c r="F166" s="226" t="s">
        <v>870</v>
      </c>
      <c r="I166" s="227"/>
      <c r="L166" s="48"/>
      <c r="M166" s="228"/>
      <c r="N166" s="49"/>
      <c r="O166" s="49"/>
      <c r="P166" s="49"/>
      <c r="Q166" s="49"/>
      <c r="R166" s="49"/>
      <c r="S166" s="49"/>
      <c r="T166" s="87"/>
      <c r="AT166" s="26" t="s">
        <v>153</v>
      </c>
      <c r="AU166" s="26" t="s">
        <v>89</v>
      </c>
    </row>
    <row r="167" s="12" customFormat="1">
      <c r="B167" s="232"/>
      <c r="D167" s="225" t="s">
        <v>236</v>
      </c>
      <c r="E167" s="233" t="s">
        <v>5</v>
      </c>
      <c r="F167" s="234" t="s">
        <v>871</v>
      </c>
      <c r="H167" s="233" t="s">
        <v>5</v>
      </c>
      <c r="I167" s="235"/>
      <c r="L167" s="232"/>
      <c r="M167" s="236"/>
      <c r="N167" s="237"/>
      <c r="O167" s="237"/>
      <c r="P167" s="237"/>
      <c r="Q167" s="237"/>
      <c r="R167" s="237"/>
      <c r="S167" s="237"/>
      <c r="T167" s="238"/>
      <c r="AT167" s="233" t="s">
        <v>236</v>
      </c>
      <c r="AU167" s="233" t="s">
        <v>89</v>
      </c>
      <c r="AV167" s="12" t="s">
        <v>84</v>
      </c>
      <c r="AW167" s="12" t="s">
        <v>40</v>
      </c>
      <c r="AX167" s="12" t="s">
        <v>77</v>
      </c>
      <c r="AY167" s="233" t="s">
        <v>146</v>
      </c>
    </row>
    <row r="168" s="13" customFormat="1">
      <c r="B168" s="239"/>
      <c r="D168" s="225" t="s">
        <v>236</v>
      </c>
      <c r="E168" s="240" t="s">
        <v>5</v>
      </c>
      <c r="F168" s="241" t="s">
        <v>872</v>
      </c>
      <c r="H168" s="242">
        <v>23.949999999999999</v>
      </c>
      <c r="I168" s="243"/>
      <c r="L168" s="239"/>
      <c r="M168" s="244"/>
      <c r="N168" s="245"/>
      <c r="O168" s="245"/>
      <c r="P168" s="245"/>
      <c r="Q168" s="245"/>
      <c r="R168" s="245"/>
      <c r="S168" s="245"/>
      <c r="T168" s="246"/>
      <c r="AT168" s="240" t="s">
        <v>236</v>
      </c>
      <c r="AU168" s="240" t="s">
        <v>89</v>
      </c>
      <c r="AV168" s="13" t="s">
        <v>89</v>
      </c>
      <c r="AW168" s="13" t="s">
        <v>40</v>
      </c>
      <c r="AX168" s="13" t="s">
        <v>77</v>
      </c>
      <c r="AY168" s="240" t="s">
        <v>146</v>
      </c>
    </row>
    <row r="169" s="13" customFormat="1">
      <c r="B169" s="239"/>
      <c r="D169" s="225" t="s">
        <v>236</v>
      </c>
      <c r="E169" s="240" t="s">
        <v>5</v>
      </c>
      <c r="F169" s="241" t="s">
        <v>873</v>
      </c>
      <c r="H169" s="242">
        <v>0.14299999999999999</v>
      </c>
      <c r="I169" s="243"/>
      <c r="L169" s="239"/>
      <c r="M169" s="244"/>
      <c r="N169" s="245"/>
      <c r="O169" s="245"/>
      <c r="P169" s="245"/>
      <c r="Q169" s="245"/>
      <c r="R169" s="245"/>
      <c r="S169" s="245"/>
      <c r="T169" s="246"/>
      <c r="AT169" s="240" t="s">
        <v>236</v>
      </c>
      <c r="AU169" s="240" t="s">
        <v>89</v>
      </c>
      <c r="AV169" s="13" t="s">
        <v>89</v>
      </c>
      <c r="AW169" s="13" t="s">
        <v>40</v>
      </c>
      <c r="AX169" s="13" t="s">
        <v>77</v>
      </c>
      <c r="AY169" s="240" t="s">
        <v>146</v>
      </c>
    </row>
    <row r="170" s="13" customFormat="1">
      <c r="B170" s="239"/>
      <c r="D170" s="225" t="s">
        <v>236</v>
      </c>
      <c r="E170" s="240" t="s">
        <v>5</v>
      </c>
      <c r="F170" s="241" t="s">
        <v>874</v>
      </c>
      <c r="H170" s="242">
        <v>4.0499999999999998</v>
      </c>
      <c r="I170" s="243"/>
      <c r="L170" s="239"/>
      <c r="M170" s="244"/>
      <c r="N170" s="245"/>
      <c r="O170" s="245"/>
      <c r="P170" s="245"/>
      <c r="Q170" s="245"/>
      <c r="R170" s="245"/>
      <c r="S170" s="245"/>
      <c r="T170" s="246"/>
      <c r="AT170" s="240" t="s">
        <v>236</v>
      </c>
      <c r="AU170" s="240" t="s">
        <v>89</v>
      </c>
      <c r="AV170" s="13" t="s">
        <v>89</v>
      </c>
      <c r="AW170" s="13" t="s">
        <v>40</v>
      </c>
      <c r="AX170" s="13" t="s">
        <v>77</v>
      </c>
      <c r="AY170" s="240" t="s">
        <v>146</v>
      </c>
    </row>
    <row r="171" s="13" customFormat="1">
      <c r="B171" s="239"/>
      <c r="D171" s="225" t="s">
        <v>236</v>
      </c>
      <c r="E171" s="240" t="s">
        <v>5</v>
      </c>
      <c r="F171" s="241" t="s">
        <v>875</v>
      </c>
      <c r="H171" s="242">
        <v>21.616</v>
      </c>
      <c r="I171" s="243"/>
      <c r="L171" s="239"/>
      <c r="M171" s="244"/>
      <c r="N171" s="245"/>
      <c r="O171" s="245"/>
      <c r="P171" s="245"/>
      <c r="Q171" s="245"/>
      <c r="R171" s="245"/>
      <c r="S171" s="245"/>
      <c r="T171" s="246"/>
      <c r="AT171" s="240" t="s">
        <v>236</v>
      </c>
      <c r="AU171" s="240" t="s">
        <v>89</v>
      </c>
      <c r="AV171" s="13" t="s">
        <v>89</v>
      </c>
      <c r="AW171" s="13" t="s">
        <v>40</v>
      </c>
      <c r="AX171" s="13" t="s">
        <v>77</v>
      </c>
      <c r="AY171" s="240" t="s">
        <v>146</v>
      </c>
    </row>
    <row r="172" s="13" customFormat="1">
      <c r="B172" s="239"/>
      <c r="D172" s="225" t="s">
        <v>236</v>
      </c>
      <c r="E172" s="240" t="s">
        <v>5</v>
      </c>
      <c r="F172" s="241" t="s">
        <v>876</v>
      </c>
      <c r="H172" s="242">
        <v>0.253</v>
      </c>
      <c r="I172" s="243"/>
      <c r="L172" s="239"/>
      <c r="M172" s="244"/>
      <c r="N172" s="245"/>
      <c r="O172" s="245"/>
      <c r="P172" s="245"/>
      <c r="Q172" s="245"/>
      <c r="R172" s="245"/>
      <c r="S172" s="245"/>
      <c r="T172" s="246"/>
      <c r="AT172" s="240" t="s">
        <v>236</v>
      </c>
      <c r="AU172" s="240" t="s">
        <v>89</v>
      </c>
      <c r="AV172" s="13" t="s">
        <v>89</v>
      </c>
      <c r="AW172" s="13" t="s">
        <v>40</v>
      </c>
      <c r="AX172" s="13" t="s">
        <v>77</v>
      </c>
      <c r="AY172" s="240" t="s">
        <v>146</v>
      </c>
    </row>
    <row r="173" s="14" customFormat="1">
      <c r="B173" s="247"/>
      <c r="D173" s="225" t="s">
        <v>236</v>
      </c>
      <c r="E173" s="248" t="s">
        <v>5</v>
      </c>
      <c r="F173" s="249" t="s">
        <v>242</v>
      </c>
      <c r="H173" s="250">
        <v>50.012</v>
      </c>
      <c r="I173" s="251"/>
      <c r="L173" s="247"/>
      <c r="M173" s="252"/>
      <c r="N173" s="253"/>
      <c r="O173" s="253"/>
      <c r="P173" s="253"/>
      <c r="Q173" s="253"/>
      <c r="R173" s="253"/>
      <c r="S173" s="253"/>
      <c r="T173" s="254"/>
      <c r="AT173" s="248" t="s">
        <v>236</v>
      </c>
      <c r="AU173" s="248" t="s">
        <v>89</v>
      </c>
      <c r="AV173" s="14" t="s">
        <v>145</v>
      </c>
      <c r="AW173" s="14" t="s">
        <v>40</v>
      </c>
      <c r="AX173" s="14" t="s">
        <v>84</v>
      </c>
      <c r="AY173" s="248" t="s">
        <v>146</v>
      </c>
    </row>
    <row r="174" s="1" customFormat="1" ht="16.5" customHeight="1">
      <c r="B174" s="212"/>
      <c r="C174" s="213" t="s">
        <v>11</v>
      </c>
      <c r="D174" s="213" t="s">
        <v>148</v>
      </c>
      <c r="E174" s="214" t="s">
        <v>877</v>
      </c>
      <c r="F174" s="215" t="s">
        <v>878</v>
      </c>
      <c r="G174" s="216" t="s">
        <v>287</v>
      </c>
      <c r="H174" s="217">
        <v>200</v>
      </c>
      <c r="I174" s="218"/>
      <c r="J174" s="219">
        <f>ROUND(I174*H174,2)</f>
        <v>0</v>
      </c>
      <c r="K174" s="215" t="s">
        <v>233</v>
      </c>
      <c r="L174" s="48"/>
      <c r="M174" s="220" t="s">
        <v>5</v>
      </c>
      <c r="N174" s="221" t="s">
        <v>49</v>
      </c>
      <c r="O174" s="49"/>
      <c r="P174" s="222">
        <f>O174*H174</f>
        <v>0</v>
      </c>
      <c r="Q174" s="222">
        <v>0</v>
      </c>
      <c r="R174" s="222">
        <f>Q174*H174</f>
        <v>0</v>
      </c>
      <c r="S174" s="222">
        <v>0</v>
      </c>
      <c r="T174" s="223">
        <f>S174*H174</f>
        <v>0</v>
      </c>
      <c r="AR174" s="26" t="s">
        <v>329</v>
      </c>
      <c r="AT174" s="26" t="s">
        <v>148</v>
      </c>
      <c r="AU174" s="26" t="s">
        <v>89</v>
      </c>
      <c r="AY174" s="26" t="s">
        <v>146</v>
      </c>
      <c r="BE174" s="224">
        <f>IF(N174="základní",J174,0)</f>
        <v>0</v>
      </c>
      <c r="BF174" s="224">
        <f>IF(N174="snížená",J174,0)</f>
        <v>0</v>
      </c>
      <c r="BG174" s="224">
        <f>IF(N174="zákl. přenesená",J174,0)</f>
        <v>0</v>
      </c>
      <c r="BH174" s="224">
        <f>IF(N174="sníž. přenesená",J174,0)</f>
        <v>0</v>
      </c>
      <c r="BI174" s="224">
        <f>IF(N174="nulová",J174,0)</f>
        <v>0</v>
      </c>
      <c r="BJ174" s="26" t="s">
        <v>89</v>
      </c>
      <c r="BK174" s="224">
        <f>ROUND(I174*H174,2)</f>
        <v>0</v>
      </c>
      <c r="BL174" s="26" t="s">
        <v>329</v>
      </c>
      <c r="BM174" s="26" t="s">
        <v>879</v>
      </c>
    </row>
    <row r="175" s="1" customFormat="1">
      <c r="B175" s="48"/>
      <c r="D175" s="225" t="s">
        <v>153</v>
      </c>
      <c r="F175" s="226" t="s">
        <v>880</v>
      </c>
      <c r="I175" s="227"/>
      <c r="L175" s="48"/>
      <c r="M175" s="228"/>
      <c r="N175" s="49"/>
      <c r="O175" s="49"/>
      <c r="P175" s="49"/>
      <c r="Q175" s="49"/>
      <c r="R175" s="49"/>
      <c r="S175" s="49"/>
      <c r="T175" s="87"/>
      <c r="AT175" s="26" t="s">
        <v>153</v>
      </c>
      <c r="AU175" s="26" t="s">
        <v>89</v>
      </c>
    </row>
    <row r="176" s="1" customFormat="1" ht="16.5" customHeight="1">
      <c r="B176" s="212"/>
      <c r="C176" s="266" t="s">
        <v>329</v>
      </c>
      <c r="D176" s="266" t="s">
        <v>881</v>
      </c>
      <c r="E176" s="267" t="s">
        <v>882</v>
      </c>
      <c r="F176" s="268" t="s">
        <v>883</v>
      </c>
      <c r="G176" s="269" t="s">
        <v>426</v>
      </c>
      <c r="H176" s="270">
        <v>100</v>
      </c>
      <c r="I176" s="271"/>
      <c r="J176" s="272">
        <f>ROUND(I176*H176,2)</f>
        <v>0</v>
      </c>
      <c r="K176" s="268" t="s">
        <v>233</v>
      </c>
      <c r="L176" s="273"/>
      <c r="M176" s="274" t="s">
        <v>5</v>
      </c>
      <c r="N176" s="275" t="s">
        <v>49</v>
      </c>
      <c r="O176" s="49"/>
      <c r="P176" s="222">
        <f>O176*H176</f>
        <v>0</v>
      </c>
      <c r="Q176" s="222">
        <v>0.00198</v>
      </c>
      <c r="R176" s="222">
        <f>Q176*H176</f>
        <v>0.19800000000000001</v>
      </c>
      <c r="S176" s="222">
        <v>0</v>
      </c>
      <c r="T176" s="223">
        <f>S176*H176</f>
        <v>0</v>
      </c>
      <c r="AR176" s="26" t="s">
        <v>452</v>
      </c>
      <c r="AT176" s="26" t="s">
        <v>881</v>
      </c>
      <c r="AU176" s="26" t="s">
        <v>89</v>
      </c>
      <c r="AY176" s="26" t="s">
        <v>146</v>
      </c>
      <c r="BE176" s="224">
        <f>IF(N176="základní",J176,0)</f>
        <v>0</v>
      </c>
      <c r="BF176" s="224">
        <f>IF(N176="snížená",J176,0)</f>
        <v>0</v>
      </c>
      <c r="BG176" s="224">
        <f>IF(N176="zákl. přenesená",J176,0)</f>
        <v>0</v>
      </c>
      <c r="BH176" s="224">
        <f>IF(N176="sníž. přenesená",J176,0)</f>
        <v>0</v>
      </c>
      <c r="BI176" s="224">
        <f>IF(N176="nulová",J176,0)</f>
        <v>0</v>
      </c>
      <c r="BJ176" s="26" t="s">
        <v>89</v>
      </c>
      <c r="BK176" s="224">
        <f>ROUND(I176*H176,2)</f>
        <v>0</v>
      </c>
      <c r="BL176" s="26" t="s">
        <v>329</v>
      </c>
      <c r="BM176" s="26" t="s">
        <v>884</v>
      </c>
    </row>
    <row r="177" s="1" customFormat="1">
      <c r="B177" s="48"/>
      <c r="D177" s="225" t="s">
        <v>153</v>
      </c>
      <c r="F177" s="226" t="s">
        <v>885</v>
      </c>
      <c r="I177" s="227"/>
      <c r="L177" s="48"/>
      <c r="M177" s="228"/>
      <c r="N177" s="49"/>
      <c r="O177" s="49"/>
      <c r="P177" s="49"/>
      <c r="Q177" s="49"/>
      <c r="R177" s="49"/>
      <c r="S177" s="49"/>
      <c r="T177" s="87"/>
      <c r="AT177" s="26" t="s">
        <v>153</v>
      </c>
      <c r="AU177" s="26" t="s">
        <v>89</v>
      </c>
    </row>
    <row r="178" s="1" customFormat="1" ht="25.5" customHeight="1">
      <c r="B178" s="212"/>
      <c r="C178" s="213" t="s">
        <v>334</v>
      </c>
      <c r="D178" s="213" t="s">
        <v>148</v>
      </c>
      <c r="E178" s="214" t="s">
        <v>886</v>
      </c>
      <c r="F178" s="215" t="s">
        <v>887</v>
      </c>
      <c r="G178" s="216" t="s">
        <v>426</v>
      </c>
      <c r="H178" s="217">
        <v>914.54999999999995</v>
      </c>
      <c r="I178" s="218"/>
      <c r="J178" s="219">
        <f>ROUND(I178*H178,2)</f>
        <v>0</v>
      </c>
      <c r="K178" s="215" t="s">
        <v>233</v>
      </c>
      <c r="L178" s="48"/>
      <c r="M178" s="220" t="s">
        <v>5</v>
      </c>
      <c r="N178" s="221" t="s">
        <v>49</v>
      </c>
      <c r="O178" s="49"/>
      <c r="P178" s="222">
        <f>O178*H178</f>
        <v>0</v>
      </c>
      <c r="Q178" s="222">
        <v>6.0000000000000002E-05</v>
      </c>
      <c r="R178" s="222">
        <f>Q178*H178</f>
        <v>0.054872999999999998</v>
      </c>
      <c r="S178" s="222">
        <v>0</v>
      </c>
      <c r="T178" s="223">
        <f>S178*H178</f>
        <v>0</v>
      </c>
      <c r="AR178" s="26" t="s">
        <v>329</v>
      </c>
      <c r="AT178" s="26" t="s">
        <v>148</v>
      </c>
      <c r="AU178" s="26" t="s">
        <v>89</v>
      </c>
      <c r="AY178" s="26" t="s">
        <v>146</v>
      </c>
      <c r="BE178" s="224">
        <f>IF(N178="základní",J178,0)</f>
        <v>0</v>
      </c>
      <c r="BF178" s="224">
        <f>IF(N178="snížená",J178,0)</f>
        <v>0</v>
      </c>
      <c r="BG178" s="224">
        <f>IF(N178="zákl. přenesená",J178,0)</f>
        <v>0</v>
      </c>
      <c r="BH178" s="224">
        <f>IF(N178="sníž. přenesená",J178,0)</f>
        <v>0</v>
      </c>
      <c r="BI178" s="224">
        <f>IF(N178="nulová",J178,0)</f>
        <v>0</v>
      </c>
      <c r="BJ178" s="26" t="s">
        <v>89</v>
      </c>
      <c r="BK178" s="224">
        <f>ROUND(I178*H178,2)</f>
        <v>0</v>
      </c>
      <c r="BL178" s="26" t="s">
        <v>329</v>
      </c>
      <c r="BM178" s="26" t="s">
        <v>888</v>
      </c>
    </row>
    <row r="179" s="1" customFormat="1">
      <c r="B179" s="48"/>
      <c r="D179" s="225" t="s">
        <v>153</v>
      </c>
      <c r="F179" s="226" t="s">
        <v>889</v>
      </c>
      <c r="I179" s="227"/>
      <c r="L179" s="48"/>
      <c r="M179" s="228"/>
      <c r="N179" s="49"/>
      <c r="O179" s="49"/>
      <c r="P179" s="49"/>
      <c r="Q179" s="49"/>
      <c r="R179" s="49"/>
      <c r="S179" s="49"/>
      <c r="T179" s="87"/>
      <c r="AT179" s="26" t="s">
        <v>153</v>
      </c>
      <c r="AU179" s="26" t="s">
        <v>89</v>
      </c>
    </row>
    <row r="180" s="12" customFormat="1">
      <c r="B180" s="232"/>
      <c r="D180" s="225" t="s">
        <v>236</v>
      </c>
      <c r="E180" s="233" t="s">
        <v>5</v>
      </c>
      <c r="F180" s="234" t="s">
        <v>890</v>
      </c>
      <c r="H180" s="233" t="s">
        <v>5</v>
      </c>
      <c r="I180" s="235"/>
      <c r="L180" s="232"/>
      <c r="M180" s="236"/>
      <c r="N180" s="237"/>
      <c r="O180" s="237"/>
      <c r="P180" s="237"/>
      <c r="Q180" s="237"/>
      <c r="R180" s="237"/>
      <c r="S180" s="237"/>
      <c r="T180" s="238"/>
      <c r="AT180" s="233" t="s">
        <v>236</v>
      </c>
      <c r="AU180" s="233" t="s">
        <v>89</v>
      </c>
      <c r="AV180" s="12" t="s">
        <v>84</v>
      </c>
      <c r="AW180" s="12" t="s">
        <v>40</v>
      </c>
      <c r="AX180" s="12" t="s">
        <v>77</v>
      </c>
      <c r="AY180" s="233" t="s">
        <v>146</v>
      </c>
    </row>
    <row r="181" s="12" customFormat="1">
      <c r="B181" s="232"/>
      <c r="D181" s="225" t="s">
        <v>236</v>
      </c>
      <c r="E181" s="233" t="s">
        <v>5</v>
      </c>
      <c r="F181" s="234" t="s">
        <v>501</v>
      </c>
      <c r="H181" s="233" t="s">
        <v>5</v>
      </c>
      <c r="I181" s="235"/>
      <c r="L181" s="232"/>
      <c r="M181" s="236"/>
      <c r="N181" s="237"/>
      <c r="O181" s="237"/>
      <c r="P181" s="237"/>
      <c r="Q181" s="237"/>
      <c r="R181" s="237"/>
      <c r="S181" s="237"/>
      <c r="T181" s="238"/>
      <c r="AT181" s="233" t="s">
        <v>236</v>
      </c>
      <c r="AU181" s="233" t="s">
        <v>89</v>
      </c>
      <c r="AV181" s="12" t="s">
        <v>84</v>
      </c>
      <c r="AW181" s="12" t="s">
        <v>40</v>
      </c>
      <c r="AX181" s="12" t="s">
        <v>77</v>
      </c>
      <c r="AY181" s="233" t="s">
        <v>146</v>
      </c>
    </row>
    <row r="182" s="13" customFormat="1">
      <c r="B182" s="239"/>
      <c r="D182" s="225" t="s">
        <v>236</v>
      </c>
      <c r="E182" s="240" t="s">
        <v>5</v>
      </c>
      <c r="F182" s="241" t="s">
        <v>502</v>
      </c>
      <c r="H182" s="242">
        <v>612</v>
      </c>
      <c r="I182" s="243"/>
      <c r="L182" s="239"/>
      <c r="M182" s="244"/>
      <c r="N182" s="245"/>
      <c r="O182" s="245"/>
      <c r="P182" s="245"/>
      <c r="Q182" s="245"/>
      <c r="R182" s="245"/>
      <c r="S182" s="245"/>
      <c r="T182" s="246"/>
      <c r="AT182" s="240" t="s">
        <v>236</v>
      </c>
      <c r="AU182" s="240" t="s">
        <v>89</v>
      </c>
      <c r="AV182" s="13" t="s">
        <v>89</v>
      </c>
      <c r="AW182" s="13" t="s">
        <v>40</v>
      </c>
      <c r="AX182" s="13" t="s">
        <v>77</v>
      </c>
      <c r="AY182" s="240" t="s">
        <v>146</v>
      </c>
    </row>
    <row r="183" s="12" customFormat="1">
      <c r="B183" s="232"/>
      <c r="D183" s="225" t="s">
        <v>236</v>
      </c>
      <c r="E183" s="233" t="s">
        <v>5</v>
      </c>
      <c r="F183" s="234" t="s">
        <v>470</v>
      </c>
      <c r="H183" s="233" t="s">
        <v>5</v>
      </c>
      <c r="I183" s="235"/>
      <c r="L183" s="232"/>
      <c r="M183" s="236"/>
      <c r="N183" s="237"/>
      <c r="O183" s="237"/>
      <c r="P183" s="237"/>
      <c r="Q183" s="237"/>
      <c r="R183" s="237"/>
      <c r="S183" s="237"/>
      <c r="T183" s="238"/>
      <c r="AT183" s="233" t="s">
        <v>236</v>
      </c>
      <c r="AU183" s="233" t="s">
        <v>89</v>
      </c>
      <c r="AV183" s="12" t="s">
        <v>84</v>
      </c>
      <c r="AW183" s="12" t="s">
        <v>40</v>
      </c>
      <c r="AX183" s="12" t="s">
        <v>77</v>
      </c>
      <c r="AY183" s="233" t="s">
        <v>146</v>
      </c>
    </row>
    <row r="184" s="12" customFormat="1">
      <c r="B184" s="232"/>
      <c r="D184" s="225" t="s">
        <v>236</v>
      </c>
      <c r="E184" s="233" t="s">
        <v>5</v>
      </c>
      <c r="F184" s="234" t="s">
        <v>471</v>
      </c>
      <c r="H184" s="233" t="s">
        <v>5</v>
      </c>
      <c r="I184" s="235"/>
      <c r="L184" s="232"/>
      <c r="M184" s="236"/>
      <c r="N184" s="237"/>
      <c r="O184" s="237"/>
      <c r="P184" s="237"/>
      <c r="Q184" s="237"/>
      <c r="R184" s="237"/>
      <c r="S184" s="237"/>
      <c r="T184" s="238"/>
      <c r="AT184" s="233" t="s">
        <v>236</v>
      </c>
      <c r="AU184" s="233" t="s">
        <v>89</v>
      </c>
      <c r="AV184" s="12" t="s">
        <v>84</v>
      </c>
      <c r="AW184" s="12" t="s">
        <v>40</v>
      </c>
      <c r="AX184" s="12" t="s">
        <v>77</v>
      </c>
      <c r="AY184" s="233" t="s">
        <v>146</v>
      </c>
    </row>
    <row r="185" s="13" customFormat="1">
      <c r="B185" s="239"/>
      <c r="D185" s="225" t="s">
        <v>236</v>
      </c>
      <c r="E185" s="240" t="s">
        <v>5</v>
      </c>
      <c r="F185" s="241" t="s">
        <v>472</v>
      </c>
      <c r="H185" s="242">
        <v>42.5</v>
      </c>
      <c r="I185" s="243"/>
      <c r="L185" s="239"/>
      <c r="M185" s="244"/>
      <c r="N185" s="245"/>
      <c r="O185" s="245"/>
      <c r="P185" s="245"/>
      <c r="Q185" s="245"/>
      <c r="R185" s="245"/>
      <c r="S185" s="245"/>
      <c r="T185" s="246"/>
      <c r="AT185" s="240" t="s">
        <v>236</v>
      </c>
      <c r="AU185" s="240" t="s">
        <v>89</v>
      </c>
      <c r="AV185" s="13" t="s">
        <v>89</v>
      </c>
      <c r="AW185" s="13" t="s">
        <v>40</v>
      </c>
      <c r="AX185" s="13" t="s">
        <v>77</v>
      </c>
      <c r="AY185" s="240" t="s">
        <v>146</v>
      </c>
    </row>
    <row r="186" s="12" customFormat="1">
      <c r="B186" s="232"/>
      <c r="D186" s="225" t="s">
        <v>236</v>
      </c>
      <c r="E186" s="233" t="s">
        <v>5</v>
      </c>
      <c r="F186" s="234" t="s">
        <v>473</v>
      </c>
      <c r="H186" s="233" t="s">
        <v>5</v>
      </c>
      <c r="I186" s="235"/>
      <c r="L186" s="232"/>
      <c r="M186" s="236"/>
      <c r="N186" s="237"/>
      <c r="O186" s="237"/>
      <c r="P186" s="237"/>
      <c r="Q186" s="237"/>
      <c r="R186" s="237"/>
      <c r="S186" s="237"/>
      <c r="T186" s="238"/>
      <c r="AT186" s="233" t="s">
        <v>236</v>
      </c>
      <c r="AU186" s="233" t="s">
        <v>89</v>
      </c>
      <c r="AV186" s="12" t="s">
        <v>84</v>
      </c>
      <c r="AW186" s="12" t="s">
        <v>40</v>
      </c>
      <c r="AX186" s="12" t="s">
        <v>77</v>
      </c>
      <c r="AY186" s="233" t="s">
        <v>146</v>
      </c>
    </row>
    <row r="187" s="13" customFormat="1">
      <c r="B187" s="239"/>
      <c r="D187" s="225" t="s">
        <v>236</v>
      </c>
      <c r="E187" s="240" t="s">
        <v>5</v>
      </c>
      <c r="F187" s="241" t="s">
        <v>474</v>
      </c>
      <c r="H187" s="242">
        <v>35</v>
      </c>
      <c r="I187" s="243"/>
      <c r="L187" s="239"/>
      <c r="M187" s="244"/>
      <c r="N187" s="245"/>
      <c r="O187" s="245"/>
      <c r="P187" s="245"/>
      <c r="Q187" s="245"/>
      <c r="R187" s="245"/>
      <c r="S187" s="245"/>
      <c r="T187" s="246"/>
      <c r="AT187" s="240" t="s">
        <v>236</v>
      </c>
      <c r="AU187" s="240" t="s">
        <v>89</v>
      </c>
      <c r="AV187" s="13" t="s">
        <v>89</v>
      </c>
      <c r="AW187" s="13" t="s">
        <v>40</v>
      </c>
      <c r="AX187" s="13" t="s">
        <v>77</v>
      </c>
      <c r="AY187" s="240" t="s">
        <v>146</v>
      </c>
    </row>
    <row r="188" s="12" customFormat="1">
      <c r="B188" s="232"/>
      <c r="D188" s="225" t="s">
        <v>236</v>
      </c>
      <c r="E188" s="233" t="s">
        <v>5</v>
      </c>
      <c r="F188" s="234" t="s">
        <v>487</v>
      </c>
      <c r="H188" s="233" t="s">
        <v>5</v>
      </c>
      <c r="I188" s="235"/>
      <c r="L188" s="232"/>
      <c r="M188" s="236"/>
      <c r="N188" s="237"/>
      <c r="O188" s="237"/>
      <c r="P188" s="237"/>
      <c r="Q188" s="237"/>
      <c r="R188" s="237"/>
      <c r="S188" s="237"/>
      <c r="T188" s="238"/>
      <c r="AT188" s="233" t="s">
        <v>236</v>
      </c>
      <c r="AU188" s="233" t="s">
        <v>89</v>
      </c>
      <c r="AV188" s="12" t="s">
        <v>84</v>
      </c>
      <c r="AW188" s="12" t="s">
        <v>40</v>
      </c>
      <c r="AX188" s="12" t="s">
        <v>77</v>
      </c>
      <c r="AY188" s="233" t="s">
        <v>146</v>
      </c>
    </row>
    <row r="189" s="13" customFormat="1">
      <c r="B189" s="239"/>
      <c r="D189" s="225" t="s">
        <v>236</v>
      </c>
      <c r="E189" s="240" t="s">
        <v>5</v>
      </c>
      <c r="F189" s="241" t="s">
        <v>488</v>
      </c>
      <c r="H189" s="242">
        <v>10.199999999999999</v>
      </c>
      <c r="I189" s="243"/>
      <c r="L189" s="239"/>
      <c r="M189" s="244"/>
      <c r="N189" s="245"/>
      <c r="O189" s="245"/>
      <c r="P189" s="245"/>
      <c r="Q189" s="245"/>
      <c r="R189" s="245"/>
      <c r="S189" s="245"/>
      <c r="T189" s="246"/>
      <c r="AT189" s="240" t="s">
        <v>236</v>
      </c>
      <c r="AU189" s="240" t="s">
        <v>89</v>
      </c>
      <c r="AV189" s="13" t="s">
        <v>89</v>
      </c>
      <c r="AW189" s="13" t="s">
        <v>40</v>
      </c>
      <c r="AX189" s="13" t="s">
        <v>77</v>
      </c>
      <c r="AY189" s="240" t="s">
        <v>146</v>
      </c>
    </row>
    <row r="190" s="12" customFormat="1">
      <c r="B190" s="232"/>
      <c r="D190" s="225" t="s">
        <v>236</v>
      </c>
      <c r="E190" s="233" t="s">
        <v>5</v>
      </c>
      <c r="F190" s="234" t="s">
        <v>480</v>
      </c>
      <c r="H190" s="233" t="s">
        <v>5</v>
      </c>
      <c r="I190" s="235"/>
      <c r="L190" s="232"/>
      <c r="M190" s="236"/>
      <c r="N190" s="237"/>
      <c r="O190" s="237"/>
      <c r="P190" s="237"/>
      <c r="Q190" s="237"/>
      <c r="R190" s="237"/>
      <c r="S190" s="237"/>
      <c r="T190" s="238"/>
      <c r="AT190" s="233" t="s">
        <v>236</v>
      </c>
      <c r="AU190" s="233" t="s">
        <v>89</v>
      </c>
      <c r="AV190" s="12" t="s">
        <v>84</v>
      </c>
      <c r="AW190" s="12" t="s">
        <v>40</v>
      </c>
      <c r="AX190" s="12" t="s">
        <v>77</v>
      </c>
      <c r="AY190" s="233" t="s">
        <v>146</v>
      </c>
    </row>
    <row r="191" s="13" customFormat="1">
      <c r="B191" s="239"/>
      <c r="D191" s="225" t="s">
        <v>236</v>
      </c>
      <c r="E191" s="240" t="s">
        <v>5</v>
      </c>
      <c r="F191" s="241" t="s">
        <v>481</v>
      </c>
      <c r="H191" s="242">
        <v>3.7999999999999998</v>
      </c>
      <c r="I191" s="243"/>
      <c r="L191" s="239"/>
      <c r="M191" s="244"/>
      <c r="N191" s="245"/>
      <c r="O191" s="245"/>
      <c r="P191" s="245"/>
      <c r="Q191" s="245"/>
      <c r="R191" s="245"/>
      <c r="S191" s="245"/>
      <c r="T191" s="246"/>
      <c r="AT191" s="240" t="s">
        <v>236</v>
      </c>
      <c r="AU191" s="240" t="s">
        <v>89</v>
      </c>
      <c r="AV191" s="13" t="s">
        <v>89</v>
      </c>
      <c r="AW191" s="13" t="s">
        <v>40</v>
      </c>
      <c r="AX191" s="13" t="s">
        <v>77</v>
      </c>
      <c r="AY191" s="240" t="s">
        <v>146</v>
      </c>
    </row>
    <row r="192" s="15" customFormat="1">
      <c r="B192" s="255"/>
      <c r="D192" s="225" t="s">
        <v>236</v>
      </c>
      <c r="E192" s="256" t="s">
        <v>5</v>
      </c>
      <c r="F192" s="257" t="s">
        <v>795</v>
      </c>
      <c r="H192" s="258">
        <v>703.5</v>
      </c>
      <c r="I192" s="259"/>
      <c r="L192" s="255"/>
      <c r="M192" s="260"/>
      <c r="N192" s="261"/>
      <c r="O192" s="261"/>
      <c r="P192" s="261"/>
      <c r="Q192" s="261"/>
      <c r="R192" s="261"/>
      <c r="S192" s="261"/>
      <c r="T192" s="262"/>
      <c r="AT192" s="256" t="s">
        <v>236</v>
      </c>
      <c r="AU192" s="256" t="s">
        <v>89</v>
      </c>
      <c r="AV192" s="15" t="s">
        <v>159</v>
      </c>
      <c r="AW192" s="15" t="s">
        <v>40</v>
      </c>
      <c r="AX192" s="15" t="s">
        <v>77</v>
      </c>
      <c r="AY192" s="256" t="s">
        <v>146</v>
      </c>
    </row>
    <row r="193" s="13" customFormat="1">
      <c r="B193" s="239"/>
      <c r="D193" s="225" t="s">
        <v>236</v>
      </c>
      <c r="E193" s="240" t="s">
        <v>5</v>
      </c>
      <c r="F193" s="241" t="s">
        <v>891</v>
      </c>
      <c r="H193" s="242">
        <v>211.05000000000001</v>
      </c>
      <c r="I193" s="243"/>
      <c r="L193" s="239"/>
      <c r="M193" s="244"/>
      <c r="N193" s="245"/>
      <c r="O193" s="245"/>
      <c r="P193" s="245"/>
      <c r="Q193" s="245"/>
      <c r="R193" s="245"/>
      <c r="S193" s="245"/>
      <c r="T193" s="246"/>
      <c r="AT193" s="240" t="s">
        <v>236</v>
      </c>
      <c r="AU193" s="240" t="s">
        <v>89</v>
      </c>
      <c r="AV193" s="13" t="s">
        <v>89</v>
      </c>
      <c r="AW193" s="13" t="s">
        <v>40</v>
      </c>
      <c r="AX193" s="13" t="s">
        <v>77</v>
      </c>
      <c r="AY193" s="240" t="s">
        <v>146</v>
      </c>
    </row>
    <row r="194" s="14" customFormat="1">
      <c r="B194" s="247"/>
      <c r="D194" s="225" t="s">
        <v>236</v>
      </c>
      <c r="E194" s="248" t="s">
        <v>5</v>
      </c>
      <c r="F194" s="249" t="s">
        <v>242</v>
      </c>
      <c r="H194" s="250">
        <v>914.54999999999995</v>
      </c>
      <c r="I194" s="251"/>
      <c r="L194" s="247"/>
      <c r="M194" s="252"/>
      <c r="N194" s="253"/>
      <c r="O194" s="253"/>
      <c r="P194" s="253"/>
      <c r="Q194" s="253"/>
      <c r="R194" s="253"/>
      <c r="S194" s="253"/>
      <c r="T194" s="254"/>
      <c r="AT194" s="248" t="s">
        <v>236</v>
      </c>
      <c r="AU194" s="248" t="s">
        <v>89</v>
      </c>
      <c r="AV194" s="14" t="s">
        <v>145</v>
      </c>
      <c r="AW194" s="14" t="s">
        <v>40</v>
      </c>
      <c r="AX194" s="14" t="s">
        <v>84</v>
      </c>
      <c r="AY194" s="248" t="s">
        <v>146</v>
      </c>
    </row>
    <row r="195" s="1" customFormat="1" ht="25.5" customHeight="1">
      <c r="B195" s="212"/>
      <c r="C195" s="213" t="s">
        <v>348</v>
      </c>
      <c r="D195" s="213" t="s">
        <v>148</v>
      </c>
      <c r="E195" s="214" t="s">
        <v>892</v>
      </c>
      <c r="F195" s="215" t="s">
        <v>893</v>
      </c>
      <c r="G195" s="216" t="s">
        <v>426</v>
      </c>
      <c r="H195" s="217">
        <v>218.78999999999999</v>
      </c>
      <c r="I195" s="218"/>
      <c r="J195" s="219">
        <f>ROUND(I195*H195,2)</f>
        <v>0</v>
      </c>
      <c r="K195" s="215" t="s">
        <v>233</v>
      </c>
      <c r="L195" s="48"/>
      <c r="M195" s="220" t="s">
        <v>5</v>
      </c>
      <c r="N195" s="221" t="s">
        <v>49</v>
      </c>
      <c r="O195" s="49"/>
      <c r="P195" s="222">
        <f>O195*H195</f>
        <v>0</v>
      </c>
      <c r="Q195" s="222">
        <v>8.0000000000000007E-05</v>
      </c>
      <c r="R195" s="222">
        <f>Q195*H195</f>
        <v>0.0175032</v>
      </c>
      <c r="S195" s="222">
        <v>0</v>
      </c>
      <c r="T195" s="223">
        <f>S195*H195</f>
        <v>0</v>
      </c>
      <c r="AR195" s="26" t="s">
        <v>329</v>
      </c>
      <c r="AT195" s="26" t="s">
        <v>148</v>
      </c>
      <c r="AU195" s="26" t="s">
        <v>89</v>
      </c>
      <c r="AY195" s="26" t="s">
        <v>146</v>
      </c>
      <c r="BE195" s="224">
        <f>IF(N195="základní",J195,0)</f>
        <v>0</v>
      </c>
      <c r="BF195" s="224">
        <f>IF(N195="snížená",J195,0)</f>
        <v>0</v>
      </c>
      <c r="BG195" s="224">
        <f>IF(N195="zákl. přenesená",J195,0)</f>
        <v>0</v>
      </c>
      <c r="BH195" s="224">
        <f>IF(N195="sníž. přenesená",J195,0)</f>
        <v>0</v>
      </c>
      <c r="BI195" s="224">
        <f>IF(N195="nulová",J195,0)</f>
        <v>0</v>
      </c>
      <c r="BJ195" s="26" t="s">
        <v>89</v>
      </c>
      <c r="BK195" s="224">
        <f>ROUND(I195*H195,2)</f>
        <v>0</v>
      </c>
      <c r="BL195" s="26" t="s">
        <v>329</v>
      </c>
      <c r="BM195" s="26" t="s">
        <v>894</v>
      </c>
    </row>
    <row r="196" s="1" customFormat="1">
      <c r="B196" s="48"/>
      <c r="D196" s="225" t="s">
        <v>153</v>
      </c>
      <c r="F196" s="226" t="s">
        <v>895</v>
      </c>
      <c r="I196" s="227"/>
      <c r="L196" s="48"/>
      <c r="M196" s="228"/>
      <c r="N196" s="49"/>
      <c r="O196" s="49"/>
      <c r="P196" s="49"/>
      <c r="Q196" s="49"/>
      <c r="R196" s="49"/>
      <c r="S196" s="49"/>
      <c r="T196" s="87"/>
      <c r="AT196" s="26" t="s">
        <v>153</v>
      </c>
      <c r="AU196" s="26" t="s">
        <v>89</v>
      </c>
    </row>
    <row r="197" s="12" customFormat="1">
      <c r="B197" s="232"/>
      <c r="D197" s="225" t="s">
        <v>236</v>
      </c>
      <c r="E197" s="233" t="s">
        <v>5</v>
      </c>
      <c r="F197" s="234" t="s">
        <v>890</v>
      </c>
      <c r="H197" s="233" t="s">
        <v>5</v>
      </c>
      <c r="I197" s="235"/>
      <c r="L197" s="232"/>
      <c r="M197" s="236"/>
      <c r="N197" s="237"/>
      <c r="O197" s="237"/>
      <c r="P197" s="237"/>
      <c r="Q197" s="237"/>
      <c r="R197" s="237"/>
      <c r="S197" s="237"/>
      <c r="T197" s="238"/>
      <c r="AT197" s="233" t="s">
        <v>236</v>
      </c>
      <c r="AU197" s="233" t="s">
        <v>89</v>
      </c>
      <c r="AV197" s="12" t="s">
        <v>84</v>
      </c>
      <c r="AW197" s="12" t="s">
        <v>40</v>
      </c>
      <c r="AX197" s="12" t="s">
        <v>77</v>
      </c>
      <c r="AY197" s="233" t="s">
        <v>146</v>
      </c>
    </row>
    <row r="198" s="12" customFormat="1">
      <c r="B198" s="232"/>
      <c r="D198" s="225" t="s">
        <v>236</v>
      </c>
      <c r="E198" s="233" t="s">
        <v>5</v>
      </c>
      <c r="F198" s="234" t="s">
        <v>509</v>
      </c>
      <c r="H198" s="233" t="s">
        <v>5</v>
      </c>
      <c r="I198" s="235"/>
      <c r="L198" s="232"/>
      <c r="M198" s="236"/>
      <c r="N198" s="237"/>
      <c r="O198" s="237"/>
      <c r="P198" s="237"/>
      <c r="Q198" s="237"/>
      <c r="R198" s="237"/>
      <c r="S198" s="237"/>
      <c r="T198" s="238"/>
      <c r="AT198" s="233" t="s">
        <v>236</v>
      </c>
      <c r="AU198" s="233" t="s">
        <v>89</v>
      </c>
      <c r="AV198" s="12" t="s">
        <v>84</v>
      </c>
      <c r="AW198" s="12" t="s">
        <v>40</v>
      </c>
      <c r="AX198" s="12" t="s">
        <v>77</v>
      </c>
      <c r="AY198" s="233" t="s">
        <v>146</v>
      </c>
    </row>
    <row r="199" s="13" customFormat="1">
      <c r="B199" s="239"/>
      <c r="D199" s="225" t="s">
        <v>236</v>
      </c>
      <c r="E199" s="240" t="s">
        <v>5</v>
      </c>
      <c r="F199" s="241" t="s">
        <v>510</v>
      </c>
      <c r="H199" s="242">
        <v>3.8999999999999999</v>
      </c>
      <c r="I199" s="243"/>
      <c r="L199" s="239"/>
      <c r="M199" s="244"/>
      <c r="N199" s="245"/>
      <c r="O199" s="245"/>
      <c r="P199" s="245"/>
      <c r="Q199" s="245"/>
      <c r="R199" s="245"/>
      <c r="S199" s="245"/>
      <c r="T199" s="246"/>
      <c r="AT199" s="240" t="s">
        <v>236</v>
      </c>
      <c r="AU199" s="240" t="s">
        <v>89</v>
      </c>
      <c r="AV199" s="13" t="s">
        <v>89</v>
      </c>
      <c r="AW199" s="13" t="s">
        <v>40</v>
      </c>
      <c r="AX199" s="13" t="s">
        <v>77</v>
      </c>
      <c r="AY199" s="240" t="s">
        <v>146</v>
      </c>
    </row>
    <row r="200" s="12" customFormat="1">
      <c r="B200" s="232"/>
      <c r="D200" s="225" t="s">
        <v>236</v>
      </c>
      <c r="E200" s="233" t="s">
        <v>5</v>
      </c>
      <c r="F200" s="234" t="s">
        <v>495</v>
      </c>
      <c r="H200" s="233" t="s">
        <v>5</v>
      </c>
      <c r="I200" s="235"/>
      <c r="L200" s="232"/>
      <c r="M200" s="236"/>
      <c r="N200" s="237"/>
      <c r="O200" s="237"/>
      <c r="P200" s="237"/>
      <c r="Q200" s="237"/>
      <c r="R200" s="237"/>
      <c r="S200" s="237"/>
      <c r="T200" s="238"/>
      <c r="AT200" s="233" t="s">
        <v>236</v>
      </c>
      <c r="AU200" s="233" t="s">
        <v>89</v>
      </c>
      <c r="AV200" s="12" t="s">
        <v>84</v>
      </c>
      <c r="AW200" s="12" t="s">
        <v>40</v>
      </c>
      <c r="AX200" s="12" t="s">
        <v>77</v>
      </c>
      <c r="AY200" s="233" t="s">
        <v>146</v>
      </c>
    </row>
    <row r="201" s="13" customFormat="1">
      <c r="B201" s="239"/>
      <c r="D201" s="225" t="s">
        <v>236</v>
      </c>
      <c r="E201" s="240" t="s">
        <v>5</v>
      </c>
      <c r="F201" s="241" t="s">
        <v>496</v>
      </c>
      <c r="H201" s="242">
        <v>59.399999999999999</v>
      </c>
      <c r="I201" s="243"/>
      <c r="L201" s="239"/>
      <c r="M201" s="244"/>
      <c r="N201" s="245"/>
      <c r="O201" s="245"/>
      <c r="P201" s="245"/>
      <c r="Q201" s="245"/>
      <c r="R201" s="245"/>
      <c r="S201" s="245"/>
      <c r="T201" s="246"/>
      <c r="AT201" s="240" t="s">
        <v>236</v>
      </c>
      <c r="AU201" s="240" t="s">
        <v>89</v>
      </c>
      <c r="AV201" s="13" t="s">
        <v>89</v>
      </c>
      <c r="AW201" s="13" t="s">
        <v>40</v>
      </c>
      <c r="AX201" s="13" t="s">
        <v>77</v>
      </c>
      <c r="AY201" s="240" t="s">
        <v>146</v>
      </c>
    </row>
    <row r="202" s="12" customFormat="1">
      <c r="B202" s="232"/>
      <c r="D202" s="225" t="s">
        <v>236</v>
      </c>
      <c r="E202" s="233" t="s">
        <v>5</v>
      </c>
      <c r="F202" s="234" t="s">
        <v>497</v>
      </c>
      <c r="H202" s="233" t="s">
        <v>5</v>
      </c>
      <c r="I202" s="235"/>
      <c r="L202" s="232"/>
      <c r="M202" s="236"/>
      <c r="N202" s="237"/>
      <c r="O202" s="237"/>
      <c r="P202" s="237"/>
      <c r="Q202" s="237"/>
      <c r="R202" s="237"/>
      <c r="S202" s="237"/>
      <c r="T202" s="238"/>
      <c r="AT202" s="233" t="s">
        <v>236</v>
      </c>
      <c r="AU202" s="233" t="s">
        <v>89</v>
      </c>
      <c r="AV202" s="12" t="s">
        <v>84</v>
      </c>
      <c r="AW202" s="12" t="s">
        <v>40</v>
      </c>
      <c r="AX202" s="12" t="s">
        <v>77</v>
      </c>
      <c r="AY202" s="233" t="s">
        <v>146</v>
      </c>
    </row>
    <row r="203" s="13" customFormat="1">
      <c r="B203" s="239"/>
      <c r="D203" s="225" t="s">
        <v>236</v>
      </c>
      <c r="E203" s="240" t="s">
        <v>5</v>
      </c>
      <c r="F203" s="241" t="s">
        <v>498</v>
      </c>
      <c r="H203" s="242">
        <v>3.2999999999999998</v>
      </c>
      <c r="I203" s="243"/>
      <c r="L203" s="239"/>
      <c r="M203" s="244"/>
      <c r="N203" s="245"/>
      <c r="O203" s="245"/>
      <c r="P203" s="245"/>
      <c r="Q203" s="245"/>
      <c r="R203" s="245"/>
      <c r="S203" s="245"/>
      <c r="T203" s="246"/>
      <c r="AT203" s="240" t="s">
        <v>236</v>
      </c>
      <c r="AU203" s="240" t="s">
        <v>89</v>
      </c>
      <c r="AV203" s="13" t="s">
        <v>89</v>
      </c>
      <c r="AW203" s="13" t="s">
        <v>40</v>
      </c>
      <c r="AX203" s="13" t="s">
        <v>77</v>
      </c>
      <c r="AY203" s="240" t="s">
        <v>146</v>
      </c>
    </row>
    <row r="204" s="12" customFormat="1">
      <c r="B204" s="232"/>
      <c r="D204" s="225" t="s">
        <v>236</v>
      </c>
      <c r="E204" s="233" t="s">
        <v>5</v>
      </c>
      <c r="F204" s="234" t="s">
        <v>896</v>
      </c>
      <c r="H204" s="233" t="s">
        <v>5</v>
      </c>
      <c r="I204" s="235"/>
      <c r="L204" s="232"/>
      <c r="M204" s="236"/>
      <c r="N204" s="237"/>
      <c r="O204" s="237"/>
      <c r="P204" s="237"/>
      <c r="Q204" s="237"/>
      <c r="R204" s="237"/>
      <c r="S204" s="237"/>
      <c r="T204" s="238"/>
      <c r="AT204" s="233" t="s">
        <v>236</v>
      </c>
      <c r="AU204" s="233" t="s">
        <v>89</v>
      </c>
      <c r="AV204" s="12" t="s">
        <v>84</v>
      </c>
      <c r="AW204" s="12" t="s">
        <v>40</v>
      </c>
      <c r="AX204" s="12" t="s">
        <v>77</v>
      </c>
      <c r="AY204" s="233" t="s">
        <v>146</v>
      </c>
    </row>
    <row r="205" s="13" customFormat="1">
      <c r="B205" s="239"/>
      <c r="D205" s="225" t="s">
        <v>236</v>
      </c>
      <c r="E205" s="240" t="s">
        <v>5</v>
      </c>
      <c r="F205" s="241" t="s">
        <v>512</v>
      </c>
      <c r="H205" s="242">
        <v>21.300000000000001</v>
      </c>
      <c r="I205" s="243"/>
      <c r="L205" s="239"/>
      <c r="M205" s="244"/>
      <c r="N205" s="245"/>
      <c r="O205" s="245"/>
      <c r="P205" s="245"/>
      <c r="Q205" s="245"/>
      <c r="R205" s="245"/>
      <c r="S205" s="245"/>
      <c r="T205" s="246"/>
      <c r="AT205" s="240" t="s">
        <v>236</v>
      </c>
      <c r="AU205" s="240" t="s">
        <v>89</v>
      </c>
      <c r="AV205" s="13" t="s">
        <v>89</v>
      </c>
      <c r="AW205" s="13" t="s">
        <v>40</v>
      </c>
      <c r="AX205" s="13" t="s">
        <v>77</v>
      </c>
      <c r="AY205" s="240" t="s">
        <v>146</v>
      </c>
    </row>
    <row r="206" s="12" customFormat="1">
      <c r="B206" s="232"/>
      <c r="D206" s="225" t="s">
        <v>236</v>
      </c>
      <c r="E206" s="233" t="s">
        <v>5</v>
      </c>
      <c r="F206" s="234" t="s">
        <v>518</v>
      </c>
      <c r="H206" s="233" t="s">
        <v>5</v>
      </c>
      <c r="I206" s="235"/>
      <c r="L206" s="232"/>
      <c r="M206" s="236"/>
      <c r="N206" s="237"/>
      <c r="O206" s="237"/>
      <c r="P206" s="237"/>
      <c r="Q206" s="237"/>
      <c r="R206" s="237"/>
      <c r="S206" s="237"/>
      <c r="T206" s="238"/>
      <c r="AT206" s="233" t="s">
        <v>236</v>
      </c>
      <c r="AU206" s="233" t="s">
        <v>89</v>
      </c>
      <c r="AV206" s="12" t="s">
        <v>84</v>
      </c>
      <c r="AW206" s="12" t="s">
        <v>40</v>
      </c>
      <c r="AX206" s="12" t="s">
        <v>77</v>
      </c>
      <c r="AY206" s="233" t="s">
        <v>146</v>
      </c>
    </row>
    <row r="207" s="13" customFormat="1">
      <c r="B207" s="239"/>
      <c r="D207" s="225" t="s">
        <v>236</v>
      </c>
      <c r="E207" s="240" t="s">
        <v>5</v>
      </c>
      <c r="F207" s="241" t="s">
        <v>519</v>
      </c>
      <c r="H207" s="242">
        <v>15.1</v>
      </c>
      <c r="I207" s="243"/>
      <c r="L207" s="239"/>
      <c r="M207" s="244"/>
      <c r="N207" s="245"/>
      <c r="O207" s="245"/>
      <c r="P207" s="245"/>
      <c r="Q207" s="245"/>
      <c r="R207" s="245"/>
      <c r="S207" s="245"/>
      <c r="T207" s="246"/>
      <c r="AT207" s="240" t="s">
        <v>236</v>
      </c>
      <c r="AU207" s="240" t="s">
        <v>89</v>
      </c>
      <c r="AV207" s="13" t="s">
        <v>89</v>
      </c>
      <c r="AW207" s="13" t="s">
        <v>40</v>
      </c>
      <c r="AX207" s="13" t="s">
        <v>77</v>
      </c>
      <c r="AY207" s="240" t="s">
        <v>146</v>
      </c>
    </row>
    <row r="208" s="12" customFormat="1">
      <c r="B208" s="232"/>
      <c r="D208" s="225" t="s">
        <v>236</v>
      </c>
      <c r="E208" s="233" t="s">
        <v>5</v>
      </c>
      <c r="F208" s="234" t="s">
        <v>499</v>
      </c>
      <c r="H208" s="233" t="s">
        <v>5</v>
      </c>
      <c r="I208" s="235"/>
      <c r="L208" s="232"/>
      <c r="M208" s="236"/>
      <c r="N208" s="237"/>
      <c r="O208" s="237"/>
      <c r="P208" s="237"/>
      <c r="Q208" s="237"/>
      <c r="R208" s="237"/>
      <c r="S208" s="237"/>
      <c r="T208" s="238"/>
      <c r="AT208" s="233" t="s">
        <v>236</v>
      </c>
      <c r="AU208" s="233" t="s">
        <v>89</v>
      </c>
      <c r="AV208" s="12" t="s">
        <v>84</v>
      </c>
      <c r="AW208" s="12" t="s">
        <v>40</v>
      </c>
      <c r="AX208" s="12" t="s">
        <v>77</v>
      </c>
      <c r="AY208" s="233" t="s">
        <v>146</v>
      </c>
    </row>
    <row r="209" s="13" customFormat="1">
      <c r="B209" s="239"/>
      <c r="D209" s="225" t="s">
        <v>236</v>
      </c>
      <c r="E209" s="240" t="s">
        <v>5</v>
      </c>
      <c r="F209" s="241" t="s">
        <v>897</v>
      </c>
      <c r="H209" s="242">
        <v>22.800000000000001</v>
      </c>
      <c r="I209" s="243"/>
      <c r="L209" s="239"/>
      <c r="M209" s="244"/>
      <c r="N209" s="245"/>
      <c r="O209" s="245"/>
      <c r="P209" s="245"/>
      <c r="Q209" s="245"/>
      <c r="R209" s="245"/>
      <c r="S209" s="245"/>
      <c r="T209" s="246"/>
      <c r="AT209" s="240" t="s">
        <v>236</v>
      </c>
      <c r="AU209" s="240" t="s">
        <v>89</v>
      </c>
      <c r="AV209" s="13" t="s">
        <v>89</v>
      </c>
      <c r="AW209" s="13" t="s">
        <v>40</v>
      </c>
      <c r="AX209" s="13" t="s">
        <v>77</v>
      </c>
      <c r="AY209" s="240" t="s">
        <v>146</v>
      </c>
    </row>
    <row r="210" s="12" customFormat="1">
      <c r="B210" s="232"/>
      <c r="D210" s="225" t="s">
        <v>236</v>
      </c>
      <c r="E210" s="233" t="s">
        <v>5</v>
      </c>
      <c r="F210" s="234" t="s">
        <v>470</v>
      </c>
      <c r="H210" s="233" t="s">
        <v>5</v>
      </c>
      <c r="I210" s="235"/>
      <c r="L210" s="232"/>
      <c r="M210" s="236"/>
      <c r="N210" s="237"/>
      <c r="O210" s="237"/>
      <c r="P210" s="237"/>
      <c r="Q210" s="237"/>
      <c r="R210" s="237"/>
      <c r="S210" s="237"/>
      <c r="T210" s="238"/>
      <c r="AT210" s="233" t="s">
        <v>236</v>
      </c>
      <c r="AU210" s="233" t="s">
        <v>89</v>
      </c>
      <c r="AV210" s="12" t="s">
        <v>84</v>
      </c>
      <c r="AW210" s="12" t="s">
        <v>40</v>
      </c>
      <c r="AX210" s="12" t="s">
        <v>77</v>
      </c>
      <c r="AY210" s="233" t="s">
        <v>146</v>
      </c>
    </row>
    <row r="211" s="12" customFormat="1">
      <c r="B211" s="232"/>
      <c r="D211" s="225" t="s">
        <v>236</v>
      </c>
      <c r="E211" s="233" t="s">
        <v>5</v>
      </c>
      <c r="F211" s="234" t="s">
        <v>503</v>
      </c>
      <c r="H211" s="233" t="s">
        <v>5</v>
      </c>
      <c r="I211" s="235"/>
      <c r="L211" s="232"/>
      <c r="M211" s="236"/>
      <c r="N211" s="237"/>
      <c r="O211" s="237"/>
      <c r="P211" s="237"/>
      <c r="Q211" s="237"/>
      <c r="R211" s="237"/>
      <c r="S211" s="237"/>
      <c r="T211" s="238"/>
      <c r="AT211" s="233" t="s">
        <v>236</v>
      </c>
      <c r="AU211" s="233" t="s">
        <v>89</v>
      </c>
      <c r="AV211" s="12" t="s">
        <v>84</v>
      </c>
      <c r="AW211" s="12" t="s">
        <v>40</v>
      </c>
      <c r="AX211" s="12" t="s">
        <v>77</v>
      </c>
      <c r="AY211" s="233" t="s">
        <v>146</v>
      </c>
    </row>
    <row r="212" s="13" customFormat="1">
      <c r="B212" s="239"/>
      <c r="D212" s="225" t="s">
        <v>236</v>
      </c>
      <c r="E212" s="240" t="s">
        <v>5</v>
      </c>
      <c r="F212" s="241" t="s">
        <v>472</v>
      </c>
      <c r="H212" s="242">
        <v>42.5</v>
      </c>
      <c r="I212" s="243"/>
      <c r="L212" s="239"/>
      <c r="M212" s="244"/>
      <c r="N212" s="245"/>
      <c r="O212" s="245"/>
      <c r="P212" s="245"/>
      <c r="Q212" s="245"/>
      <c r="R212" s="245"/>
      <c r="S212" s="245"/>
      <c r="T212" s="246"/>
      <c r="AT212" s="240" t="s">
        <v>236</v>
      </c>
      <c r="AU212" s="240" t="s">
        <v>89</v>
      </c>
      <c r="AV212" s="13" t="s">
        <v>89</v>
      </c>
      <c r="AW212" s="13" t="s">
        <v>40</v>
      </c>
      <c r="AX212" s="13" t="s">
        <v>77</v>
      </c>
      <c r="AY212" s="240" t="s">
        <v>146</v>
      </c>
    </row>
    <row r="213" s="15" customFormat="1">
      <c r="B213" s="255"/>
      <c r="D213" s="225" t="s">
        <v>236</v>
      </c>
      <c r="E213" s="256" t="s">
        <v>5</v>
      </c>
      <c r="F213" s="257" t="s">
        <v>795</v>
      </c>
      <c r="H213" s="258">
        <v>168.30000000000001</v>
      </c>
      <c r="I213" s="259"/>
      <c r="L213" s="255"/>
      <c r="M213" s="260"/>
      <c r="N213" s="261"/>
      <c r="O213" s="261"/>
      <c r="P213" s="261"/>
      <c r="Q213" s="261"/>
      <c r="R213" s="261"/>
      <c r="S213" s="261"/>
      <c r="T213" s="262"/>
      <c r="AT213" s="256" t="s">
        <v>236</v>
      </c>
      <c r="AU213" s="256" t="s">
        <v>89</v>
      </c>
      <c r="AV213" s="15" t="s">
        <v>159</v>
      </c>
      <c r="AW213" s="15" t="s">
        <v>40</v>
      </c>
      <c r="AX213" s="15" t="s">
        <v>77</v>
      </c>
      <c r="AY213" s="256" t="s">
        <v>146</v>
      </c>
    </row>
    <row r="214" s="13" customFormat="1">
      <c r="B214" s="239"/>
      <c r="D214" s="225" t="s">
        <v>236</v>
      </c>
      <c r="E214" s="240" t="s">
        <v>5</v>
      </c>
      <c r="F214" s="241" t="s">
        <v>898</v>
      </c>
      <c r="H214" s="242">
        <v>50.490000000000002</v>
      </c>
      <c r="I214" s="243"/>
      <c r="L214" s="239"/>
      <c r="M214" s="244"/>
      <c r="N214" s="245"/>
      <c r="O214" s="245"/>
      <c r="P214" s="245"/>
      <c r="Q214" s="245"/>
      <c r="R214" s="245"/>
      <c r="S214" s="245"/>
      <c r="T214" s="246"/>
      <c r="AT214" s="240" t="s">
        <v>236</v>
      </c>
      <c r="AU214" s="240" t="s">
        <v>89</v>
      </c>
      <c r="AV214" s="13" t="s">
        <v>89</v>
      </c>
      <c r="AW214" s="13" t="s">
        <v>40</v>
      </c>
      <c r="AX214" s="13" t="s">
        <v>77</v>
      </c>
      <c r="AY214" s="240" t="s">
        <v>146</v>
      </c>
    </row>
    <row r="215" s="14" customFormat="1">
      <c r="B215" s="247"/>
      <c r="D215" s="225" t="s">
        <v>236</v>
      </c>
      <c r="E215" s="248" t="s">
        <v>5</v>
      </c>
      <c r="F215" s="249" t="s">
        <v>242</v>
      </c>
      <c r="H215" s="250">
        <v>218.78999999999999</v>
      </c>
      <c r="I215" s="251"/>
      <c r="L215" s="247"/>
      <c r="M215" s="252"/>
      <c r="N215" s="253"/>
      <c r="O215" s="253"/>
      <c r="P215" s="253"/>
      <c r="Q215" s="253"/>
      <c r="R215" s="253"/>
      <c r="S215" s="253"/>
      <c r="T215" s="254"/>
      <c r="AT215" s="248" t="s">
        <v>236</v>
      </c>
      <c r="AU215" s="248" t="s">
        <v>89</v>
      </c>
      <c r="AV215" s="14" t="s">
        <v>145</v>
      </c>
      <c r="AW215" s="14" t="s">
        <v>40</v>
      </c>
      <c r="AX215" s="14" t="s">
        <v>84</v>
      </c>
      <c r="AY215" s="248" t="s">
        <v>146</v>
      </c>
    </row>
    <row r="216" s="1" customFormat="1" ht="25.5" customHeight="1">
      <c r="B216" s="212"/>
      <c r="C216" s="213" t="s">
        <v>355</v>
      </c>
      <c r="D216" s="213" t="s">
        <v>148</v>
      </c>
      <c r="E216" s="214" t="s">
        <v>899</v>
      </c>
      <c r="F216" s="215" t="s">
        <v>900</v>
      </c>
      <c r="G216" s="216" t="s">
        <v>426</v>
      </c>
      <c r="H216" s="217">
        <v>49.335000000000001</v>
      </c>
      <c r="I216" s="218"/>
      <c r="J216" s="219">
        <f>ROUND(I216*H216,2)</f>
        <v>0</v>
      </c>
      <c r="K216" s="215" t="s">
        <v>233</v>
      </c>
      <c r="L216" s="48"/>
      <c r="M216" s="220" t="s">
        <v>5</v>
      </c>
      <c r="N216" s="221" t="s">
        <v>49</v>
      </c>
      <c r="O216" s="49"/>
      <c r="P216" s="222">
        <f>O216*H216</f>
        <v>0</v>
      </c>
      <c r="Q216" s="222">
        <v>9.0000000000000006E-05</v>
      </c>
      <c r="R216" s="222">
        <f>Q216*H216</f>
        <v>0.0044401500000000003</v>
      </c>
      <c r="S216" s="222">
        <v>0</v>
      </c>
      <c r="T216" s="223">
        <f>S216*H216</f>
        <v>0</v>
      </c>
      <c r="AR216" s="26" t="s">
        <v>329</v>
      </c>
      <c r="AT216" s="26" t="s">
        <v>148</v>
      </c>
      <c r="AU216" s="26" t="s">
        <v>89</v>
      </c>
      <c r="AY216" s="26" t="s">
        <v>146</v>
      </c>
      <c r="BE216" s="224">
        <f>IF(N216="základní",J216,0)</f>
        <v>0</v>
      </c>
      <c r="BF216" s="224">
        <f>IF(N216="snížená",J216,0)</f>
        <v>0</v>
      </c>
      <c r="BG216" s="224">
        <f>IF(N216="zákl. přenesená",J216,0)</f>
        <v>0</v>
      </c>
      <c r="BH216" s="224">
        <f>IF(N216="sníž. přenesená",J216,0)</f>
        <v>0</v>
      </c>
      <c r="BI216" s="224">
        <f>IF(N216="nulová",J216,0)</f>
        <v>0</v>
      </c>
      <c r="BJ216" s="26" t="s">
        <v>89</v>
      </c>
      <c r="BK216" s="224">
        <f>ROUND(I216*H216,2)</f>
        <v>0</v>
      </c>
      <c r="BL216" s="26" t="s">
        <v>329</v>
      </c>
      <c r="BM216" s="26" t="s">
        <v>901</v>
      </c>
    </row>
    <row r="217" s="1" customFormat="1">
      <c r="B217" s="48"/>
      <c r="D217" s="225" t="s">
        <v>153</v>
      </c>
      <c r="F217" s="226" t="s">
        <v>902</v>
      </c>
      <c r="I217" s="227"/>
      <c r="L217" s="48"/>
      <c r="M217" s="228"/>
      <c r="N217" s="49"/>
      <c r="O217" s="49"/>
      <c r="P217" s="49"/>
      <c r="Q217" s="49"/>
      <c r="R217" s="49"/>
      <c r="S217" s="49"/>
      <c r="T217" s="87"/>
      <c r="AT217" s="26" t="s">
        <v>153</v>
      </c>
      <c r="AU217" s="26" t="s">
        <v>89</v>
      </c>
    </row>
    <row r="218" s="12" customFormat="1">
      <c r="B218" s="232"/>
      <c r="D218" s="225" t="s">
        <v>236</v>
      </c>
      <c r="E218" s="233" t="s">
        <v>5</v>
      </c>
      <c r="F218" s="234" t="s">
        <v>494</v>
      </c>
      <c r="H218" s="233" t="s">
        <v>5</v>
      </c>
      <c r="I218" s="235"/>
      <c r="L218" s="232"/>
      <c r="M218" s="236"/>
      <c r="N218" s="237"/>
      <c r="O218" s="237"/>
      <c r="P218" s="237"/>
      <c r="Q218" s="237"/>
      <c r="R218" s="237"/>
      <c r="S218" s="237"/>
      <c r="T218" s="238"/>
      <c r="AT218" s="233" t="s">
        <v>236</v>
      </c>
      <c r="AU218" s="233" t="s">
        <v>89</v>
      </c>
      <c r="AV218" s="12" t="s">
        <v>84</v>
      </c>
      <c r="AW218" s="12" t="s">
        <v>40</v>
      </c>
      <c r="AX218" s="12" t="s">
        <v>77</v>
      </c>
      <c r="AY218" s="233" t="s">
        <v>146</v>
      </c>
    </row>
    <row r="219" s="12" customFormat="1">
      <c r="B219" s="232"/>
      <c r="D219" s="225" t="s">
        <v>236</v>
      </c>
      <c r="E219" s="233" t="s">
        <v>5</v>
      </c>
      <c r="F219" s="234" t="s">
        <v>525</v>
      </c>
      <c r="H219" s="233" t="s">
        <v>5</v>
      </c>
      <c r="I219" s="235"/>
      <c r="L219" s="232"/>
      <c r="M219" s="236"/>
      <c r="N219" s="237"/>
      <c r="O219" s="237"/>
      <c r="P219" s="237"/>
      <c r="Q219" s="237"/>
      <c r="R219" s="237"/>
      <c r="S219" s="237"/>
      <c r="T219" s="238"/>
      <c r="AT219" s="233" t="s">
        <v>236</v>
      </c>
      <c r="AU219" s="233" t="s">
        <v>89</v>
      </c>
      <c r="AV219" s="12" t="s">
        <v>84</v>
      </c>
      <c r="AW219" s="12" t="s">
        <v>40</v>
      </c>
      <c r="AX219" s="12" t="s">
        <v>77</v>
      </c>
      <c r="AY219" s="233" t="s">
        <v>146</v>
      </c>
    </row>
    <row r="220" s="13" customFormat="1">
      <c r="B220" s="239"/>
      <c r="D220" s="225" t="s">
        <v>236</v>
      </c>
      <c r="E220" s="240" t="s">
        <v>5</v>
      </c>
      <c r="F220" s="241" t="s">
        <v>168</v>
      </c>
      <c r="H220" s="242">
        <v>5</v>
      </c>
      <c r="I220" s="243"/>
      <c r="L220" s="239"/>
      <c r="M220" s="244"/>
      <c r="N220" s="245"/>
      <c r="O220" s="245"/>
      <c r="P220" s="245"/>
      <c r="Q220" s="245"/>
      <c r="R220" s="245"/>
      <c r="S220" s="245"/>
      <c r="T220" s="246"/>
      <c r="AT220" s="240" t="s">
        <v>236</v>
      </c>
      <c r="AU220" s="240" t="s">
        <v>89</v>
      </c>
      <c r="AV220" s="13" t="s">
        <v>89</v>
      </c>
      <c r="AW220" s="13" t="s">
        <v>40</v>
      </c>
      <c r="AX220" s="13" t="s">
        <v>77</v>
      </c>
      <c r="AY220" s="240" t="s">
        <v>146</v>
      </c>
    </row>
    <row r="221" s="12" customFormat="1">
      <c r="B221" s="232"/>
      <c r="D221" s="225" t="s">
        <v>236</v>
      </c>
      <c r="E221" s="233" t="s">
        <v>5</v>
      </c>
      <c r="F221" s="234" t="s">
        <v>531</v>
      </c>
      <c r="H221" s="233" t="s">
        <v>5</v>
      </c>
      <c r="I221" s="235"/>
      <c r="L221" s="232"/>
      <c r="M221" s="236"/>
      <c r="N221" s="237"/>
      <c r="O221" s="237"/>
      <c r="P221" s="237"/>
      <c r="Q221" s="237"/>
      <c r="R221" s="237"/>
      <c r="S221" s="237"/>
      <c r="T221" s="238"/>
      <c r="AT221" s="233" t="s">
        <v>236</v>
      </c>
      <c r="AU221" s="233" t="s">
        <v>89</v>
      </c>
      <c r="AV221" s="12" t="s">
        <v>84</v>
      </c>
      <c r="AW221" s="12" t="s">
        <v>40</v>
      </c>
      <c r="AX221" s="12" t="s">
        <v>77</v>
      </c>
      <c r="AY221" s="233" t="s">
        <v>146</v>
      </c>
    </row>
    <row r="222" s="13" customFormat="1">
      <c r="B222" s="239"/>
      <c r="D222" s="225" t="s">
        <v>236</v>
      </c>
      <c r="E222" s="240" t="s">
        <v>5</v>
      </c>
      <c r="F222" s="241" t="s">
        <v>532</v>
      </c>
      <c r="H222" s="242">
        <v>5.3499999999999996</v>
      </c>
      <c r="I222" s="243"/>
      <c r="L222" s="239"/>
      <c r="M222" s="244"/>
      <c r="N222" s="245"/>
      <c r="O222" s="245"/>
      <c r="P222" s="245"/>
      <c r="Q222" s="245"/>
      <c r="R222" s="245"/>
      <c r="S222" s="245"/>
      <c r="T222" s="246"/>
      <c r="AT222" s="240" t="s">
        <v>236</v>
      </c>
      <c r="AU222" s="240" t="s">
        <v>89</v>
      </c>
      <c r="AV222" s="13" t="s">
        <v>89</v>
      </c>
      <c r="AW222" s="13" t="s">
        <v>40</v>
      </c>
      <c r="AX222" s="13" t="s">
        <v>77</v>
      </c>
      <c r="AY222" s="240" t="s">
        <v>146</v>
      </c>
    </row>
    <row r="223" s="12" customFormat="1">
      <c r="B223" s="232"/>
      <c r="D223" s="225" t="s">
        <v>236</v>
      </c>
      <c r="E223" s="233" t="s">
        <v>5</v>
      </c>
      <c r="F223" s="234" t="s">
        <v>470</v>
      </c>
      <c r="H223" s="233" t="s">
        <v>5</v>
      </c>
      <c r="I223" s="235"/>
      <c r="L223" s="232"/>
      <c r="M223" s="236"/>
      <c r="N223" s="237"/>
      <c r="O223" s="237"/>
      <c r="P223" s="237"/>
      <c r="Q223" s="237"/>
      <c r="R223" s="237"/>
      <c r="S223" s="237"/>
      <c r="T223" s="238"/>
      <c r="AT223" s="233" t="s">
        <v>236</v>
      </c>
      <c r="AU223" s="233" t="s">
        <v>89</v>
      </c>
      <c r="AV223" s="12" t="s">
        <v>84</v>
      </c>
      <c r="AW223" s="12" t="s">
        <v>40</v>
      </c>
      <c r="AX223" s="12" t="s">
        <v>77</v>
      </c>
      <c r="AY223" s="233" t="s">
        <v>146</v>
      </c>
    </row>
    <row r="224" s="13" customFormat="1">
      <c r="B224" s="239"/>
      <c r="D224" s="225" t="s">
        <v>236</v>
      </c>
      <c r="E224" s="240" t="s">
        <v>5</v>
      </c>
      <c r="F224" s="241" t="s">
        <v>539</v>
      </c>
      <c r="H224" s="242">
        <v>27.600000000000001</v>
      </c>
      <c r="I224" s="243"/>
      <c r="L224" s="239"/>
      <c r="M224" s="244"/>
      <c r="N224" s="245"/>
      <c r="O224" s="245"/>
      <c r="P224" s="245"/>
      <c r="Q224" s="245"/>
      <c r="R224" s="245"/>
      <c r="S224" s="245"/>
      <c r="T224" s="246"/>
      <c r="AT224" s="240" t="s">
        <v>236</v>
      </c>
      <c r="AU224" s="240" t="s">
        <v>89</v>
      </c>
      <c r="AV224" s="13" t="s">
        <v>89</v>
      </c>
      <c r="AW224" s="13" t="s">
        <v>40</v>
      </c>
      <c r="AX224" s="13" t="s">
        <v>77</v>
      </c>
      <c r="AY224" s="240" t="s">
        <v>146</v>
      </c>
    </row>
    <row r="225" s="15" customFormat="1">
      <c r="B225" s="255"/>
      <c r="D225" s="225" t="s">
        <v>236</v>
      </c>
      <c r="E225" s="256" t="s">
        <v>5</v>
      </c>
      <c r="F225" s="257" t="s">
        <v>795</v>
      </c>
      <c r="H225" s="258">
        <v>37.950000000000003</v>
      </c>
      <c r="I225" s="259"/>
      <c r="L225" s="255"/>
      <c r="M225" s="260"/>
      <c r="N225" s="261"/>
      <c r="O225" s="261"/>
      <c r="P225" s="261"/>
      <c r="Q225" s="261"/>
      <c r="R225" s="261"/>
      <c r="S225" s="261"/>
      <c r="T225" s="262"/>
      <c r="AT225" s="256" t="s">
        <v>236</v>
      </c>
      <c r="AU225" s="256" t="s">
        <v>89</v>
      </c>
      <c r="AV225" s="15" t="s">
        <v>159</v>
      </c>
      <c r="AW225" s="15" t="s">
        <v>40</v>
      </c>
      <c r="AX225" s="15" t="s">
        <v>77</v>
      </c>
      <c r="AY225" s="256" t="s">
        <v>146</v>
      </c>
    </row>
    <row r="226" s="13" customFormat="1">
      <c r="B226" s="239"/>
      <c r="D226" s="225" t="s">
        <v>236</v>
      </c>
      <c r="E226" s="240" t="s">
        <v>5</v>
      </c>
      <c r="F226" s="241" t="s">
        <v>903</v>
      </c>
      <c r="H226" s="242">
        <v>11.385</v>
      </c>
      <c r="I226" s="243"/>
      <c r="L226" s="239"/>
      <c r="M226" s="244"/>
      <c r="N226" s="245"/>
      <c r="O226" s="245"/>
      <c r="P226" s="245"/>
      <c r="Q226" s="245"/>
      <c r="R226" s="245"/>
      <c r="S226" s="245"/>
      <c r="T226" s="246"/>
      <c r="AT226" s="240" t="s">
        <v>236</v>
      </c>
      <c r="AU226" s="240" t="s">
        <v>89</v>
      </c>
      <c r="AV226" s="13" t="s">
        <v>89</v>
      </c>
      <c r="AW226" s="13" t="s">
        <v>40</v>
      </c>
      <c r="AX226" s="13" t="s">
        <v>77</v>
      </c>
      <c r="AY226" s="240" t="s">
        <v>146</v>
      </c>
    </row>
    <row r="227" s="14" customFormat="1">
      <c r="B227" s="247"/>
      <c r="D227" s="225" t="s">
        <v>236</v>
      </c>
      <c r="E227" s="248" t="s">
        <v>5</v>
      </c>
      <c r="F227" s="249" t="s">
        <v>242</v>
      </c>
      <c r="H227" s="250">
        <v>49.335000000000001</v>
      </c>
      <c r="I227" s="251"/>
      <c r="L227" s="247"/>
      <c r="M227" s="252"/>
      <c r="N227" s="253"/>
      <c r="O227" s="253"/>
      <c r="P227" s="253"/>
      <c r="Q227" s="253"/>
      <c r="R227" s="253"/>
      <c r="S227" s="253"/>
      <c r="T227" s="254"/>
      <c r="AT227" s="248" t="s">
        <v>236</v>
      </c>
      <c r="AU227" s="248" t="s">
        <v>89</v>
      </c>
      <c r="AV227" s="14" t="s">
        <v>145</v>
      </c>
      <c r="AW227" s="14" t="s">
        <v>40</v>
      </c>
      <c r="AX227" s="14" t="s">
        <v>84</v>
      </c>
      <c r="AY227" s="248" t="s">
        <v>146</v>
      </c>
    </row>
    <row r="228" s="1" customFormat="1" ht="25.5" customHeight="1">
      <c r="B228" s="212"/>
      <c r="C228" s="213" t="s">
        <v>362</v>
      </c>
      <c r="D228" s="213" t="s">
        <v>148</v>
      </c>
      <c r="E228" s="214" t="s">
        <v>904</v>
      </c>
      <c r="F228" s="215" t="s">
        <v>905</v>
      </c>
      <c r="G228" s="216" t="s">
        <v>426</v>
      </c>
      <c r="H228" s="217">
        <v>206.05000000000001</v>
      </c>
      <c r="I228" s="218"/>
      <c r="J228" s="219">
        <f>ROUND(I228*H228,2)</f>
        <v>0</v>
      </c>
      <c r="K228" s="215" t="s">
        <v>233</v>
      </c>
      <c r="L228" s="48"/>
      <c r="M228" s="220" t="s">
        <v>5</v>
      </c>
      <c r="N228" s="221" t="s">
        <v>49</v>
      </c>
      <c r="O228" s="49"/>
      <c r="P228" s="222">
        <f>O228*H228</f>
        <v>0</v>
      </c>
      <c r="Q228" s="222">
        <v>0.00010000000000000001</v>
      </c>
      <c r="R228" s="222">
        <f>Q228*H228</f>
        <v>0.020605000000000002</v>
      </c>
      <c r="S228" s="222">
        <v>0</v>
      </c>
      <c r="T228" s="223">
        <f>S228*H228</f>
        <v>0</v>
      </c>
      <c r="AR228" s="26" t="s">
        <v>329</v>
      </c>
      <c r="AT228" s="26" t="s">
        <v>148</v>
      </c>
      <c r="AU228" s="26" t="s">
        <v>89</v>
      </c>
      <c r="AY228" s="26" t="s">
        <v>146</v>
      </c>
      <c r="BE228" s="224">
        <f>IF(N228="základní",J228,0)</f>
        <v>0</v>
      </c>
      <c r="BF228" s="224">
        <f>IF(N228="snížená",J228,0)</f>
        <v>0</v>
      </c>
      <c r="BG228" s="224">
        <f>IF(N228="zákl. přenesená",J228,0)</f>
        <v>0</v>
      </c>
      <c r="BH228" s="224">
        <f>IF(N228="sníž. přenesená",J228,0)</f>
        <v>0</v>
      </c>
      <c r="BI228" s="224">
        <f>IF(N228="nulová",J228,0)</f>
        <v>0</v>
      </c>
      <c r="BJ228" s="26" t="s">
        <v>89</v>
      </c>
      <c r="BK228" s="224">
        <f>ROUND(I228*H228,2)</f>
        <v>0</v>
      </c>
      <c r="BL228" s="26" t="s">
        <v>329</v>
      </c>
      <c r="BM228" s="26" t="s">
        <v>906</v>
      </c>
    </row>
    <row r="229" s="1" customFormat="1">
      <c r="B229" s="48"/>
      <c r="D229" s="225" t="s">
        <v>153</v>
      </c>
      <c r="F229" s="226" t="s">
        <v>907</v>
      </c>
      <c r="I229" s="227"/>
      <c r="L229" s="48"/>
      <c r="M229" s="228"/>
      <c r="N229" s="49"/>
      <c r="O229" s="49"/>
      <c r="P229" s="49"/>
      <c r="Q229" s="49"/>
      <c r="R229" s="49"/>
      <c r="S229" s="49"/>
      <c r="T229" s="87"/>
      <c r="AT229" s="26" t="s">
        <v>153</v>
      </c>
      <c r="AU229" s="26" t="s">
        <v>89</v>
      </c>
    </row>
    <row r="230" s="12" customFormat="1">
      <c r="B230" s="232"/>
      <c r="D230" s="225" t="s">
        <v>236</v>
      </c>
      <c r="E230" s="233" t="s">
        <v>5</v>
      </c>
      <c r="F230" s="234" t="s">
        <v>494</v>
      </c>
      <c r="H230" s="233" t="s">
        <v>5</v>
      </c>
      <c r="I230" s="235"/>
      <c r="L230" s="232"/>
      <c r="M230" s="236"/>
      <c r="N230" s="237"/>
      <c r="O230" s="237"/>
      <c r="P230" s="237"/>
      <c r="Q230" s="237"/>
      <c r="R230" s="237"/>
      <c r="S230" s="237"/>
      <c r="T230" s="238"/>
      <c r="AT230" s="233" t="s">
        <v>236</v>
      </c>
      <c r="AU230" s="233" t="s">
        <v>89</v>
      </c>
      <c r="AV230" s="12" t="s">
        <v>84</v>
      </c>
      <c r="AW230" s="12" t="s">
        <v>40</v>
      </c>
      <c r="AX230" s="12" t="s">
        <v>77</v>
      </c>
      <c r="AY230" s="233" t="s">
        <v>146</v>
      </c>
    </row>
    <row r="231" s="12" customFormat="1">
      <c r="B231" s="232"/>
      <c r="D231" s="225" t="s">
        <v>236</v>
      </c>
      <c r="E231" s="233" t="s">
        <v>5</v>
      </c>
      <c r="F231" s="234" t="s">
        <v>561</v>
      </c>
      <c r="H231" s="233" t="s">
        <v>5</v>
      </c>
      <c r="I231" s="235"/>
      <c r="L231" s="232"/>
      <c r="M231" s="236"/>
      <c r="N231" s="237"/>
      <c r="O231" s="237"/>
      <c r="P231" s="237"/>
      <c r="Q231" s="237"/>
      <c r="R231" s="237"/>
      <c r="S231" s="237"/>
      <c r="T231" s="238"/>
      <c r="AT231" s="233" t="s">
        <v>236</v>
      </c>
      <c r="AU231" s="233" t="s">
        <v>89</v>
      </c>
      <c r="AV231" s="12" t="s">
        <v>84</v>
      </c>
      <c r="AW231" s="12" t="s">
        <v>40</v>
      </c>
      <c r="AX231" s="12" t="s">
        <v>77</v>
      </c>
      <c r="AY231" s="233" t="s">
        <v>146</v>
      </c>
    </row>
    <row r="232" s="13" customFormat="1">
      <c r="B232" s="239"/>
      <c r="D232" s="225" t="s">
        <v>236</v>
      </c>
      <c r="E232" s="240" t="s">
        <v>5</v>
      </c>
      <c r="F232" s="241" t="s">
        <v>562</v>
      </c>
      <c r="H232" s="242">
        <v>12.1</v>
      </c>
      <c r="I232" s="243"/>
      <c r="L232" s="239"/>
      <c r="M232" s="244"/>
      <c r="N232" s="245"/>
      <c r="O232" s="245"/>
      <c r="P232" s="245"/>
      <c r="Q232" s="245"/>
      <c r="R232" s="245"/>
      <c r="S232" s="245"/>
      <c r="T232" s="246"/>
      <c r="AT232" s="240" t="s">
        <v>236</v>
      </c>
      <c r="AU232" s="240" t="s">
        <v>89</v>
      </c>
      <c r="AV232" s="13" t="s">
        <v>89</v>
      </c>
      <c r="AW232" s="13" t="s">
        <v>40</v>
      </c>
      <c r="AX232" s="13" t="s">
        <v>77</v>
      </c>
      <c r="AY232" s="240" t="s">
        <v>146</v>
      </c>
    </row>
    <row r="233" s="12" customFormat="1">
      <c r="B233" s="232"/>
      <c r="D233" s="225" t="s">
        <v>236</v>
      </c>
      <c r="E233" s="233" t="s">
        <v>5</v>
      </c>
      <c r="F233" s="234" t="s">
        <v>545</v>
      </c>
      <c r="H233" s="233" t="s">
        <v>5</v>
      </c>
      <c r="I233" s="235"/>
      <c r="L233" s="232"/>
      <c r="M233" s="236"/>
      <c r="N233" s="237"/>
      <c r="O233" s="237"/>
      <c r="P233" s="237"/>
      <c r="Q233" s="237"/>
      <c r="R233" s="237"/>
      <c r="S233" s="237"/>
      <c r="T233" s="238"/>
      <c r="AT233" s="233" t="s">
        <v>236</v>
      </c>
      <c r="AU233" s="233" t="s">
        <v>89</v>
      </c>
      <c r="AV233" s="12" t="s">
        <v>84</v>
      </c>
      <c r="AW233" s="12" t="s">
        <v>40</v>
      </c>
      <c r="AX233" s="12" t="s">
        <v>77</v>
      </c>
      <c r="AY233" s="233" t="s">
        <v>146</v>
      </c>
    </row>
    <row r="234" s="13" customFormat="1">
      <c r="B234" s="239"/>
      <c r="D234" s="225" t="s">
        <v>236</v>
      </c>
      <c r="E234" s="240" t="s">
        <v>5</v>
      </c>
      <c r="F234" s="241" t="s">
        <v>546</v>
      </c>
      <c r="H234" s="242">
        <v>14.300000000000001</v>
      </c>
      <c r="I234" s="243"/>
      <c r="L234" s="239"/>
      <c r="M234" s="244"/>
      <c r="N234" s="245"/>
      <c r="O234" s="245"/>
      <c r="P234" s="245"/>
      <c r="Q234" s="245"/>
      <c r="R234" s="245"/>
      <c r="S234" s="245"/>
      <c r="T234" s="246"/>
      <c r="AT234" s="240" t="s">
        <v>236</v>
      </c>
      <c r="AU234" s="240" t="s">
        <v>89</v>
      </c>
      <c r="AV234" s="13" t="s">
        <v>89</v>
      </c>
      <c r="AW234" s="13" t="s">
        <v>40</v>
      </c>
      <c r="AX234" s="13" t="s">
        <v>77</v>
      </c>
      <c r="AY234" s="240" t="s">
        <v>146</v>
      </c>
    </row>
    <row r="235" s="12" customFormat="1">
      <c r="B235" s="232"/>
      <c r="D235" s="225" t="s">
        <v>236</v>
      </c>
      <c r="E235" s="233" t="s">
        <v>5</v>
      </c>
      <c r="F235" s="234" t="s">
        <v>563</v>
      </c>
      <c r="H235" s="233" t="s">
        <v>5</v>
      </c>
      <c r="I235" s="235"/>
      <c r="L235" s="232"/>
      <c r="M235" s="236"/>
      <c r="N235" s="237"/>
      <c r="O235" s="237"/>
      <c r="P235" s="237"/>
      <c r="Q235" s="237"/>
      <c r="R235" s="237"/>
      <c r="S235" s="237"/>
      <c r="T235" s="238"/>
      <c r="AT235" s="233" t="s">
        <v>236</v>
      </c>
      <c r="AU235" s="233" t="s">
        <v>89</v>
      </c>
      <c r="AV235" s="12" t="s">
        <v>84</v>
      </c>
      <c r="AW235" s="12" t="s">
        <v>40</v>
      </c>
      <c r="AX235" s="12" t="s">
        <v>77</v>
      </c>
      <c r="AY235" s="233" t="s">
        <v>146</v>
      </c>
    </row>
    <row r="236" s="13" customFormat="1">
      <c r="B236" s="239"/>
      <c r="D236" s="225" t="s">
        <v>236</v>
      </c>
      <c r="E236" s="240" t="s">
        <v>5</v>
      </c>
      <c r="F236" s="241" t="s">
        <v>564</v>
      </c>
      <c r="H236" s="242">
        <v>19.300000000000001</v>
      </c>
      <c r="I236" s="243"/>
      <c r="L236" s="239"/>
      <c r="M236" s="244"/>
      <c r="N236" s="245"/>
      <c r="O236" s="245"/>
      <c r="P236" s="245"/>
      <c r="Q236" s="245"/>
      <c r="R236" s="245"/>
      <c r="S236" s="245"/>
      <c r="T236" s="246"/>
      <c r="AT236" s="240" t="s">
        <v>236</v>
      </c>
      <c r="AU236" s="240" t="s">
        <v>89</v>
      </c>
      <c r="AV236" s="13" t="s">
        <v>89</v>
      </c>
      <c r="AW236" s="13" t="s">
        <v>40</v>
      </c>
      <c r="AX236" s="13" t="s">
        <v>77</v>
      </c>
      <c r="AY236" s="240" t="s">
        <v>146</v>
      </c>
    </row>
    <row r="237" s="12" customFormat="1">
      <c r="B237" s="232"/>
      <c r="D237" s="225" t="s">
        <v>236</v>
      </c>
      <c r="E237" s="233" t="s">
        <v>5</v>
      </c>
      <c r="F237" s="234" t="s">
        <v>565</v>
      </c>
      <c r="H237" s="233" t="s">
        <v>5</v>
      </c>
      <c r="I237" s="235"/>
      <c r="L237" s="232"/>
      <c r="M237" s="236"/>
      <c r="N237" s="237"/>
      <c r="O237" s="237"/>
      <c r="P237" s="237"/>
      <c r="Q237" s="237"/>
      <c r="R237" s="237"/>
      <c r="S237" s="237"/>
      <c r="T237" s="238"/>
      <c r="AT237" s="233" t="s">
        <v>236</v>
      </c>
      <c r="AU237" s="233" t="s">
        <v>89</v>
      </c>
      <c r="AV237" s="12" t="s">
        <v>84</v>
      </c>
      <c r="AW237" s="12" t="s">
        <v>40</v>
      </c>
      <c r="AX237" s="12" t="s">
        <v>77</v>
      </c>
      <c r="AY237" s="233" t="s">
        <v>146</v>
      </c>
    </row>
    <row r="238" s="13" customFormat="1">
      <c r="B238" s="239"/>
      <c r="D238" s="225" t="s">
        <v>236</v>
      </c>
      <c r="E238" s="240" t="s">
        <v>5</v>
      </c>
      <c r="F238" s="241" t="s">
        <v>566</v>
      </c>
      <c r="H238" s="242">
        <v>20.800000000000001</v>
      </c>
      <c r="I238" s="243"/>
      <c r="L238" s="239"/>
      <c r="M238" s="244"/>
      <c r="N238" s="245"/>
      <c r="O238" s="245"/>
      <c r="P238" s="245"/>
      <c r="Q238" s="245"/>
      <c r="R238" s="245"/>
      <c r="S238" s="245"/>
      <c r="T238" s="246"/>
      <c r="AT238" s="240" t="s">
        <v>236</v>
      </c>
      <c r="AU238" s="240" t="s">
        <v>89</v>
      </c>
      <c r="AV238" s="13" t="s">
        <v>89</v>
      </c>
      <c r="AW238" s="13" t="s">
        <v>40</v>
      </c>
      <c r="AX238" s="13" t="s">
        <v>77</v>
      </c>
      <c r="AY238" s="240" t="s">
        <v>146</v>
      </c>
    </row>
    <row r="239" s="12" customFormat="1">
      <c r="B239" s="232"/>
      <c r="D239" s="225" t="s">
        <v>236</v>
      </c>
      <c r="E239" s="233" t="s">
        <v>5</v>
      </c>
      <c r="F239" s="234" t="s">
        <v>554</v>
      </c>
      <c r="H239" s="233" t="s">
        <v>5</v>
      </c>
      <c r="I239" s="235"/>
      <c r="L239" s="232"/>
      <c r="M239" s="236"/>
      <c r="N239" s="237"/>
      <c r="O239" s="237"/>
      <c r="P239" s="237"/>
      <c r="Q239" s="237"/>
      <c r="R239" s="237"/>
      <c r="S239" s="237"/>
      <c r="T239" s="238"/>
      <c r="AT239" s="233" t="s">
        <v>236</v>
      </c>
      <c r="AU239" s="233" t="s">
        <v>89</v>
      </c>
      <c r="AV239" s="12" t="s">
        <v>84</v>
      </c>
      <c r="AW239" s="12" t="s">
        <v>40</v>
      </c>
      <c r="AX239" s="12" t="s">
        <v>77</v>
      </c>
      <c r="AY239" s="233" t="s">
        <v>146</v>
      </c>
    </row>
    <row r="240" s="13" customFormat="1">
      <c r="B240" s="239"/>
      <c r="D240" s="225" t="s">
        <v>236</v>
      </c>
      <c r="E240" s="240" t="s">
        <v>5</v>
      </c>
      <c r="F240" s="241" t="s">
        <v>555</v>
      </c>
      <c r="H240" s="242">
        <v>56</v>
      </c>
      <c r="I240" s="243"/>
      <c r="L240" s="239"/>
      <c r="M240" s="244"/>
      <c r="N240" s="245"/>
      <c r="O240" s="245"/>
      <c r="P240" s="245"/>
      <c r="Q240" s="245"/>
      <c r="R240" s="245"/>
      <c r="S240" s="245"/>
      <c r="T240" s="246"/>
      <c r="AT240" s="240" t="s">
        <v>236</v>
      </c>
      <c r="AU240" s="240" t="s">
        <v>89</v>
      </c>
      <c r="AV240" s="13" t="s">
        <v>89</v>
      </c>
      <c r="AW240" s="13" t="s">
        <v>40</v>
      </c>
      <c r="AX240" s="13" t="s">
        <v>77</v>
      </c>
      <c r="AY240" s="240" t="s">
        <v>146</v>
      </c>
    </row>
    <row r="241" s="12" customFormat="1">
      <c r="B241" s="232"/>
      <c r="D241" s="225" t="s">
        <v>236</v>
      </c>
      <c r="E241" s="233" t="s">
        <v>5</v>
      </c>
      <c r="F241" s="234" t="s">
        <v>470</v>
      </c>
      <c r="H241" s="233" t="s">
        <v>5</v>
      </c>
      <c r="I241" s="235"/>
      <c r="L241" s="232"/>
      <c r="M241" s="236"/>
      <c r="N241" s="237"/>
      <c r="O241" s="237"/>
      <c r="P241" s="237"/>
      <c r="Q241" s="237"/>
      <c r="R241" s="237"/>
      <c r="S241" s="237"/>
      <c r="T241" s="238"/>
      <c r="AT241" s="233" t="s">
        <v>236</v>
      </c>
      <c r="AU241" s="233" t="s">
        <v>89</v>
      </c>
      <c r="AV241" s="12" t="s">
        <v>84</v>
      </c>
      <c r="AW241" s="12" t="s">
        <v>40</v>
      </c>
      <c r="AX241" s="12" t="s">
        <v>77</v>
      </c>
      <c r="AY241" s="233" t="s">
        <v>146</v>
      </c>
    </row>
    <row r="242" s="12" customFormat="1">
      <c r="B242" s="232"/>
      <c r="D242" s="225" t="s">
        <v>236</v>
      </c>
      <c r="E242" s="233" t="s">
        <v>5</v>
      </c>
      <c r="F242" s="234" t="s">
        <v>547</v>
      </c>
      <c r="H242" s="233" t="s">
        <v>5</v>
      </c>
      <c r="I242" s="235"/>
      <c r="L242" s="232"/>
      <c r="M242" s="236"/>
      <c r="N242" s="237"/>
      <c r="O242" s="237"/>
      <c r="P242" s="237"/>
      <c r="Q242" s="237"/>
      <c r="R242" s="237"/>
      <c r="S242" s="237"/>
      <c r="T242" s="238"/>
      <c r="AT242" s="233" t="s">
        <v>236</v>
      </c>
      <c r="AU242" s="233" t="s">
        <v>89</v>
      </c>
      <c r="AV242" s="12" t="s">
        <v>84</v>
      </c>
      <c r="AW242" s="12" t="s">
        <v>40</v>
      </c>
      <c r="AX242" s="12" t="s">
        <v>77</v>
      </c>
      <c r="AY242" s="233" t="s">
        <v>146</v>
      </c>
    </row>
    <row r="243" s="13" customFormat="1">
      <c r="B243" s="239"/>
      <c r="D243" s="225" t="s">
        <v>236</v>
      </c>
      <c r="E243" s="240" t="s">
        <v>5</v>
      </c>
      <c r="F243" s="241" t="s">
        <v>908</v>
      </c>
      <c r="H243" s="242">
        <v>6</v>
      </c>
      <c r="I243" s="243"/>
      <c r="L243" s="239"/>
      <c r="M243" s="244"/>
      <c r="N243" s="245"/>
      <c r="O243" s="245"/>
      <c r="P243" s="245"/>
      <c r="Q243" s="245"/>
      <c r="R243" s="245"/>
      <c r="S243" s="245"/>
      <c r="T243" s="246"/>
      <c r="AT243" s="240" t="s">
        <v>236</v>
      </c>
      <c r="AU243" s="240" t="s">
        <v>89</v>
      </c>
      <c r="AV243" s="13" t="s">
        <v>89</v>
      </c>
      <c r="AW243" s="13" t="s">
        <v>40</v>
      </c>
      <c r="AX243" s="13" t="s">
        <v>77</v>
      </c>
      <c r="AY243" s="240" t="s">
        <v>146</v>
      </c>
    </row>
    <row r="244" s="13" customFormat="1">
      <c r="B244" s="239"/>
      <c r="D244" s="225" t="s">
        <v>236</v>
      </c>
      <c r="E244" s="240" t="s">
        <v>5</v>
      </c>
      <c r="F244" s="241" t="s">
        <v>909</v>
      </c>
      <c r="H244" s="242">
        <v>7.2000000000000002</v>
      </c>
      <c r="I244" s="243"/>
      <c r="L244" s="239"/>
      <c r="M244" s="244"/>
      <c r="N244" s="245"/>
      <c r="O244" s="245"/>
      <c r="P244" s="245"/>
      <c r="Q244" s="245"/>
      <c r="R244" s="245"/>
      <c r="S244" s="245"/>
      <c r="T244" s="246"/>
      <c r="AT244" s="240" t="s">
        <v>236</v>
      </c>
      <c r="AU244" s="240" t="s">
        <v>89</v>
      </c>
      <c r="AV244" s="13" t="s">
        <v>89</v>
      </c>
      <c r="AW244" s="13" t="s">
        <v>40</v>
      </c>
      <c r="AX244" s="13" t="s">
        <v>77</v>
      </c>
      <c r="AY244" s="240" t="s">
        <v>146</v>
      </c>
    </row>
    <row r="245" s="13" customFormat="1">
      <c r="B245" s="239"/>
      <c r="D245" s="225" t="s">
        <v>236</v>
      </c>
      <c r="E245" s="240" t="s">
        <v>5</v>
      </c>
      <c r="F245" s="241" t="s">
        <v>910</v>
      </c>
      <c r="H245" s="242">
        <v>4.2000000000000002</v>
      </c>
      <c r="I245" s="243"/>
      <c r="L245" s="239"/>
      <c r="M245" s="244"/>
      <c r="N245" s="245"/>
      <c r="O245" s="245"/>
      <c r="P245" s="245"/>
      <c r="Q245" s="245"/>
      <c r="R245" s="245"/>
      <c r="S245" s="245"/>
      <c r="T245" s="246"/>
      <c r="AT245" s="240" t="s">
        <v>236</v>
      </c>
      <c r="AU245" s="240" t="s">
        <v>89</v>
      </c>
      <c r="AV245" s="13" t="s">
        <v>89</v>
      </c>
      <c r="AW245" s="13" t="s">
        <v>40</v>
      </c>
      <c r="AX245" s="13" t="s">
        <v>77</v>
      </c>
      <c r="AY245" s="240" t="s">
        <v>146</v>
      </c>
    </row>
    <row r="246" s="13" customFormat="1">
      <c r="B246" s="239"/>
      <c r="D246" s="225" t="s">
        <v>236</v>
      </c>
      <c r="E246" s="240" t="s">
        <v>5</v>
      </c>
      <c r="F246" s="241" t="s">
        <v>911</v>
      </c>
      <c r="H246" s="242">
        <v>4.4000000000000004</v>
      </c>
      <c r="I246" s="243"/>
      <c r="L246" s="239"/>
      <c r="M246" s="244"/>
      <c r="N246" s="245"/>
      <c r="O246" s="245"/>
      <c r="P246" s="245"/>
      <c r="Q246" s="245"/>
      <c r="R246" s="245"/>
      <c r="S246" s="245"/>
      <c r="T246" s="246"/>
      <c r="AT246" s="240" t="s">
        <v>236</v>
      </c>
      <c r="AU246" s="240" t="s">
        <v>89</v>
      </c>
      <c r="AV246" s="13" t="s">
        <v>89</v>
      </c>
      <c r="AW246" s="13" t="s">
        <v>40</v>
      </c>
      <c r="AX246" s="13" t="s">
        <v>77</v>
      </c>
      <c r="AY246" s="240" t="s">
        <v>146</v>
      </c>
    </row>
    <row r="247" s="13" customFormat="1">
      <c r="B247" s="239"/>
      <c r="D247" s="225" t="s">
        <v>236</v>
      </c>
      <c r="E247" s="240" t="s">
        <v>5</v>
      </c>
      <c r="F247" s="241" t="s">
        <v>568</v>
      </c>
      <c r="H247" s="242">
        <v>14.199999999999999</v>
      </c>
      <c r="I247" s="243"/>
      <c r="L247" s="239"/>
      <c r="M247" s="244"/>
      <c r="N247" s="245"/>
      <c r="O247" s="245"/>
      <c r="P247" s="245"/>
      <c r="Q247" s="245"/>
      <c r="R247" s="245"/>
      <c r="S247" s="245"/>
      <c r="T247" s="246"/>
      <c r="AT247" s="240" t="s">
        <v>236</v>
      </c>
      <c r="AU247" s="240" t="s">
        <v>89</v>
      </c>
      <c r="AV247" s="13" t="s">
        <v>89</v>
      </c>
      <c r="AW247" s="13" t="s">
        <v>40</v>
      </c>
      <c r="AX247" s="13" t="s">
        <v>77</v>
      </c>
      <c r="AY247" s="240" t="s">
        <v>146</v>
      </c>
    </row>
    <row r="248" s="15" customFormat="1">
      <c r="B248" s="255"/>
      <c r="D248" s="225" t="s">
        <v>236</v>
      </c>
      <c r="E248" s="256" t="s">
        <v>5</v>
      </c>
      <c r="F248" s="257" t="s">
        <v>795</v>
      </c>
      <c r="H248" s="258">
        <v>158.5</v>
      </c>
      <c r="I248" s="259"/>
      <c r="L248" s="255"/>
      <c r="M248" s="260"/>
      <c r="N248" s="261"/>
      <c r="O248" s="261"/>
      <c r="P248" s="261"/>
      <c r="Q248" s="261"/>
      <c r="R248" s="261"/>
      <c r="S248" s="261"/>
      <c r="T248" s="262"/>
      <c r="AT248" s="256" t="s">
        <v>236</v>
      </c>
      <c r="AU248" s="256" t="s">
        <v>89</v>
      </c>
      <c r="AV248" s="15" t="s">
        <v>159</v>
      </c>
      <c r="AW248" s="15" t="s">
        <v>40</v>
      </c>
      <c r="AX248" s="15" t="s">
        <v>77</v>
      </c>
      <c r="AY248" s="256" t="s">
        <v>146</v>
      </c>
    </row>
    <row r="249" s="13" customFormat="1">
      <c r="B249" s="239"/>
      <c r="D249" s="225" t="s">
        <v>236</v>
      </c>
      <c r="E249" s="240" t="s">
        <v>5</v>
      </c>
      <c r="F249" s="241" t="s">
        <v>912</v>
      </c>
      <c r="H249" s="242">
        <v>47.549999999999997</v>
      </c>
      <c r="I249" s="243"/>
      <c r="L249" s="239"/>
      <c r="M249" s="244"/>
      <c r="N249" s="245"/>
      <c r="O249" s="245"/>
      <c r="P249" s="245"/>
      <c r="Q249" s="245"/>
      <c r="R249" s="245"/>
      <c r="S249" s="245"/>
      <c r="T249" s="246"/>
      <c r="AT249" s="240" t="s">
        <v>236</v>
      </c>
      <c r="AU249" s="240" t="s">
        <v>89</v>
      </c>
      <c r="AV249" s="13" t="s">
        <v>89</v>
      </c>
      <c r="AW249" s="13" t="s">
        <v>40</v>
      </c>
      <c r="AX249" s="13" t="s">
        <v>77</v>
      </c>
      <c r="AY249" s="240" t="s">
        <v>146</v>
      </c>
    </row>
    <row r="250" s="14" customFormat="1">
      <c r="B250" s="247"/>
      <c r="D250" s="225" t="s">
        <v>236</v>
      </c>
      <c r="E250" s="248" t="s">
        <v>5</v>
      </c>
      <c r="F250" s="249" t="s">
        <v>242</v>
      </c>
      <c r="H250" s="250">
        <v>206.05000000000001</v>
      </c>
      <c r="I250" s="251"/>
      <c r="L250" s="247"/>
      <c r="M250" s="252"/>
      <c r="N250" s="253"/>
      <c r="O250" s="253"/>
      <c r="P250" s="253"/>
      <c r="Q250" s="253"/>
      <c r="R250" s="253"/>
      <c r="S250" s="253"/>
      <c r="T250" s="254"/>
      <c r="AT250" s="248" t="s">
        <v>236</v>
      </c>
      <c r="AU250" s="248" t="s">
        <v>89</v>
      </c>
      <c r="AV250" s="14" t="s">
        <v>145</v>
      </c>
      <c r="AW250" s="14" t="s">
        <v>40</v>
      </c>
      <c r="AX250" s="14" t="s">
        <v>84</v>
      </c>
      <c r="AY250" s="248" t="s">
        <v>146</v>
      </c>
    </row>
    <row r="251" s="1" customFormat="1" ht="25.5" customHeight="1">
      <c r="B251" s="212"/>
      <c r="C251" s="213" t="s">
        <v>10</v>
      </c>
      <c r="D251" s="213" t="s">
        <v>148</v>
      </c>
      <c r="E251" s="214" t="s">
        <v>913</v>
      </c>
      <c r="F251" s="215" t="s">
        <v>914</v>
      </c>
      <c r="G251" s="216" t="s">
        <v>426</v>
      </c>
      <c r="H251" s="217">
        <v>56.810000000000002</v>
      </c>
      <c r="I251" s="218"/>
      <c r="J251" s="219">
        <f>ROUND(I251*H251,2)</f>
        <v>0</v>
      </c>
      <c r="K251" s="215" t="s">
        <v>233</v>
      </c>
      <c r="L251" s="48"/>
      <c r="M251" s="220" t="s">
        <v>5</v>
      </c>
      <c r="N251" s="221" t="s">
        <v>49</v>
      </c>
      <c r="O251" s="49"/>
      <c r="P251" s="222">
        <f>O251*H251</f>
        <v>0</v>
      </c>
      <c r="Q251" s="222">
        <v>0.00010000000000000001</v>
      </c>
      <c r="R251" s="222">
        <f>Q251*H251</f>
        <v>0.0056810000000000003</v>
      </c>
      <c r="S251" s="222">
        <v>0</v>
      </c>
      <c r="T251" s="223">
        <f>S251*H251</f>
        <v>0</v>
      </c>
      <c r="AR251" s="26" t="s">
        <v>329</v>
      </c>
      <c r="AT251" s="26" t="s">
        <v>148</v>
      </c>
      <c r="AU251" s="26" t="s">
        <v>89</v>
      </c>
      <c r="AY251" s="26" t="s">
        <v>146</v>
      </c>
      <c r="BE251" s="224">
        <f>IF(N251="základní",J251,0)</f>
        <v>0</v>
      </c>
      <c r="BF251" s="224">
        <f>IF(N251="snížená",J251,0)</f>
        <v>0</v>
      </c>
      <c r="BG251" s="224">
        <f>IF(N251="zákl. přenesená",J251,0)</f>
        <v>0</v>
      </c>
      <c r="BH251" s="224">
        <f>IF(N251="sníž. přenesená",J251,0)</f>
        <v>0</v>
      </c>
      <c r="BI251" s="224">
        <f>IF(N251="nulová",J251,0)</f>
        <v>0</v>
      </c>
      <c r="BJ251" s="26" t="s">
        <v>89</v>
      </c>
      <c r="BK251" s="224">
        <f>ROUND(I251*H251,2)</f>
        <v>0</v>
      </c>
      <c r="BL251" s="26" t="s">
        <v>329</v>
      </c>
      <c r="BM251" s="26" t="s">
        <v>915</v>
      </c>
    </row>
    <row r="252" s="1" customFormat="1">
      <c r="B252" s="48"/>
      <c r="D252" s="225" t="s">
        <v>153</v>
      </c>
      <c r="F252" s="226" t="s">
        <v>916</v>
      </c>
      <c r="I252" s="227"/>
      <c r="L252" s="48"/>
      <c r="M252" s="228"/>
      <c r="N252" s="49"/>
      <c r="O252" s="49"/>
      <c r="P252" s="49"/>
      <c r="Q252" s="49"/>
      <c r="R252" s="49"/>
      <c r="S252" s="49"/>
      <c r="T252" s="87"/>
      <c r="AT252" s="26" t="s">
        <v>153</v>
      </c>
      <c r="AU252" s="26" t="s">
        <v>89</v>
      </c>
    </row>
    <row r="253" s="12" customFormat="1">
      <c r="B253" s="232"/>
      <c r="D253" s="225" t="s">
        <v>236</v>
      </c>
      <c r="E253" s="233" t="s">
        <v>5</v>
      </c>
      <c r="F253" s="234" t="s">
        <v>917</v>
      </c>
      <c r="H253" s="233" t="s">
        <v>5</v>
      </c>
      <c r="I253" s="235"/>
      <c r="L253" s="232"/>
      <c r="M253" s="236"/>
      <c r="N253" s="237"/>
      <c r="O253" s="237"/>
      <c r="P253" s="237"/>
      <c r="Q253" s="237"/>
      <c r="R253" s="237"/>
      <c r="S253" s="237"/>
      <c r="T253" s="238"/>
      <c r="AT253" s="233" t="s">
        <v>236</v>
      </c>
      <c r="AU253" s="233" t="s">
        <v>89</v>
      </c>
      <c r="AV253" s="12" t="s">
        <v>84</v>
      </c>
      <c r="AW253" s="12" t="s">
        <v>40</v>
      </c>
      <c r="AX253" s="12" t="s">
        <v>77</v>
      </c>
      <c r="AY253" s="233" t="s">
        <v>146</v>
      </c>
    </row>
    <row r="254" s="12" customFormat="1">
      <c r="B254" s="232"/>
      <c r="D254" s="225" t="s">
        <v>236</v>
      </c>
      <c r="E254" s="233" t="s">
        <v>5</v>
      </c>
      <c r="F254" s="234" t="s">
        <v>581</v>
      </c>
      <c r="H254" s="233" t="s">
        <v>5</v>
      </c>
      <c r="I254" s="235"/>
      <c r="L254" s="232"/>
      <c r="M254" s="236"/>
      <c r="N254" s="237"/>
      <c r="O254" s="237"/>
      <c r="P254" s="237"/>
      <c r="Q254" s="237"/>
      <c r="R254" s="237"/>
      <c r="S254" s="237"/>
      <c r="T254" s="238"/>
      <c r="AT254" s="233" t="s">
        <v>236</v>
      </c>
      <c r="AU254" s="233" t="s">
        <v>89</v>
      </c>
      <c r="AV254" s="12" t="s">
        <v>84</v>
      </c>
      <c r="AW254" s="12" t="s">
        <v>40</v>
      </c>
      <c r="AX254" s="12" t="s">
        <v>77</v>
      </c>
      <c r="AY254" s="233" t="s">
        <v>146</v>
      </c>
    </row>
    <row r="255" s="13" customFormat="1">
      <c r="B255" s="239"/>
      <c r="D255" s="225" t="s">
        <v>236</v>
      </c>
      <c r="E255" s="240" t="s">
        <v>5</v>
      </c>
      <c r="F255" s="241" t="s">
        <v>918</v>
      </c>
      <c r="H255" s="242">
        <v>24.800000000000001</v>
      </c>
      <c r="I255" s="243"/>
      <c r="L255" s="239"/>
      <c r="M255" s="244"/>
      <c r="N255" s="245"/>
      <c r="O255" s="245"/>
      <c r="P255" s="245"/>
      <c r="Q255" s="245"/>
      <c r="R255" s="245"/>
      <c r="S255" s="245"/>
      <c r="T255" s="246"/>
      <c r="AT255" s="240" t="s">
        <v>236</v>
      </c>
      <c r="AU255" s="240" t="s">
        <v>89</v>
      </c>
      <c r="AV255" s="13" t="s">
        <v>89</v>
      </c>
      <c r="AW255" s="13" t="s">
        <v>40</v>
      </c>
      <c r="AX255" s="13" t="s">
        <v>77</v>
      </c>
      <c r="AY255" s="240" t="s">
        <v>146</v>
      </c>
    </row>
    <row r="256" s="12" customFormat="1">
      <c r="B256" s="232"/>
      <c r="D256" s="225" t="s">
        <v>236</v>
      </c>
      <c r="E256" s="233" t="s">
        <v>5</v>
      </c>
      <c r="F256" s="234" t="s">
        <v>574</v>
      </c>
      <c r="H256" s="233" t="s">
        <v>5</v>
      </c>
      <c r="I256" s="235"/>
      <c r="L256" s="232"/>
      <c r="M256" s="236"/>
      <c r="N256" s="237"/>
      <c r="O256" s="237"/>
      <c r="P256" s="237"/>
      <c r="Q256" s="237"/>
      <c r="R256" s="237"/>
      <c r="S256" s="237"/>
      <c r="T256" s="238"/>
      <c r="AT256" s="233" t="s">
        <v>236</v>
      </c>
      <c r="AU256" s="233" t="s">
        <v>89</v>
      </c>
      <c r="AV256" s="12" t="s">
        <v>84</v>
      </c>
      <c r="AW256" s="12" t="s">
        <v>40</v>
      </c>
      <c r="AX256" s="12" t="s">
        <v>77</v>
      </c>
      <c r="AY256" s="233" t="s">
        <v>146</v>
      </c>
    </row>
    <row r="257" s="13" customFormat="1">
      <c r="B257" s="239"/>
      <c r="D257" s="225" t="s">
        <v>236</v>
      </c>
      <c r="E257" s="240" t="s">
        <v>5</v>
      </c>
      <c r="F257" s="241" t="s">
        <v>575</v>
      </c>
      <c r="H257" s="242">
        <v>18.899999999999999</v>
      </c>
      <c r="I257" s="243"/>
      <c r="L257" s="239"/>
      <c r="M257" s="244"/>
      <c r="N257" s="245"/>
      <c r="O257" s="245"/>
      <c r="P257" s="245"/>
      <c r="Q257" s="245"/>
      <c r="R257" s="245"/>
      <c r="S257" s="245"/>
      <c r="T257" s="246"/>
      <c r="AT257" s="240" t="s">
        <v>236</v>
      </c>
      <c r="AU257" s="240" t="s">
        <v>89</v>
      </c>
      <c r="AV257" s="13" t="s">
        <v>89</v>
      </c>
      <c r="AW257" s="13" t="s">
        <v>40</v>
      </c>
      <c r="AX257" s="13" t="s">
        <v>77</v>
      </c>
      <c r="AY257" s="240" t="s">
        <v>146</v>
      </c>
    </row>
    <row r="258" s="15" customFormat="1">
      <c r="B258" s="255"/>
      <c r="D258" s="225" t="s">
        <v>236</v>
      </c>
      <c r="E258" s="256" t="s">
        <v>5</v>
      </c>
      <c r="F258" s="257" t="s">
        <v>795</v>
      </c>
      <c r="H258" s="258">
        <v>43.700000000000003</v>
      </c>
      <c r="I258" s="259"/>
      <c r="L258" s="255"/>
      <c r="M258" s="260"/>
      <c r="N258" s="261"/>
      <c r="O258" s="261"/>
      <c r="P258" s="261"/>
      <c r="Q258" s="261"/>
      <c r="R258" s="261"/>
      <c r="S258" s="261"/>
      <c r="T258" s="262"/>
      <c r="AT258" s="256" t="s">
        <v>236</v>
      </c>
      <c r="AU258" s="256" t="s">
        <v>89</v>
      </c>
      <c r="AV258" s="15" t="s">
        <v>159</v>
      </c>
      <c r="AW258" s="15" t="s">
        <v>40</v>
      </c>
      <c r="AX258" s="15" t="s">
        <v>77</v>
      </c>
      <c r="AY258" s="256" t="s">
        <v>146</v>
      </c>
    </row>
    <row r="259" s="13" customFormat="1">
      <c r="B259" s="239"/>
      <c r="D259" s="225" t="s">
        <v>236</v>
      </c>
      <c r="E259" s="240" t="s">
        <v>5</v>
      </c>
      <c r="F259" s="241" t="s">
        <v>919</v>
      </c>
      <c r="H259" s="242">
        <v>13.109999999999999</v>
      </c>
      <c r="I259" s="243"/>
      <c r="L259" s="239"/>
      <c r="M259" s="244"/>
      <c r="N259" s="245"/>
      <c r="O259" s="245"/>
      <c r="P259" s="245"/>
      <c r="Q259" s="245"/>
      <c r="R259" s="245"/>
      <c r="S259" s="245"/>
      <c r="T259" s="246"/>
      <c r="AT259" s="240" t="s">
        <v>236</v>
      </c>
      <c r="AU259" s="240" t="s">
        <v>89</v>
      </c>
      <c r="AV259" s="13" t="s">
        <v>89</v>
      </c>
      <c r="AW259" s="13" t="s">
        <v>40</v>
      </c>
      <c r="AX259" s="13" t="s">
        <v>77</v>
      </c>
      <c r="AY259" s="240" t="s">
        <v>146</v>
      </c>
    </row>
    <row r="260" s="14" customFormat="1">
      <c r="B260" s="247"/>
      <c r="D260" s="225" t="s">
        <v>236</v>
      </c>
      <c r="E260" s="248" t="s">
        <v>5</v>
      </c>
      <c r="F260" s="249" t="s">
        <v>242</v>
      </c>
      <c r="H260" s="250">
        <v>56.810000000000002</v>
      </c>
      <c r="I260" s="251"/>
      <c r="L260" s="247"/>
      <c r="M260" s="252"/>
      <c r="N260" s="253"/>
      <c r="O260" s="253"/>
      <c r="P260" s="253"/>
      <c r="Q260" s="253"/>
      <c r="R260" s="253"/>
      <c r="S260" s="253"/>
      <c r="T260" s="254"/>
      <c r="AT260" s="248" t="s">
        <v>236</v>
      </c>
      <c r="AU260" s="248" t="s">
        <v>89</v>
      </c>
      <c r="AV260" s="14" t="s">
        <v>145</v>
      </c>
      <c r="AW260" s="14" t="s">
        <v>40</v>
      </c>
      <c r="AX260" s="14" t="s">
        <v>84</v>
      </c>
      <c r="AY260" s="248" t="s">
        <v>146</v>
      </c>
    </row>
    <row r="261" s="1" customFormat="1" ht="16.5" customHeight="1">
      <c r="B261" s="212"/>
      <c r="C261" s="266" t="s">
        <v>377</v>
      </c>
      <c r="D261" s="266" t="s">
        <v>881</v>
      </c>
      <c r="E261" s="267" t="s">
        <v>920</v>
      </c>
      <c r="F261" s="268" t="s">
        <v>921</v>
      </c>
      <c r="G261" s="269" t="s">
        <v>306</v>
      </c>
      <c r="H261" s="270">
        <v>23.949999999999999</v>
      </c>
      <c r="I261" s="271"/>
      <c r="J261" s="272">
        <f>ROUND(I261*H261,2)</f>
        <v>0</v>
      </c>
      <c r="K261" s="268" t="s">
        <v>233</v>
      </c>
      <c r="L261" s="273"/>
      <c r="M261" s="274" t="s">
        <v>5</v>
      </c>
      <c r="N261" s="275" t="s">
        <v>49</v>
      </c>
      <c r="O261" s="49"/>
      <c r="P261" s="222">
        <f>O261*H261</f>
        <v>0</v>
      </c>
      <c r="Q261" s="222">
        <v>0.55000000000000004</v>
      </c>
      <c r="R261" s="222">
        <f>Q261*H261</f>
        <v>13.172500000000001</v>
      </c>
      <c r="S261" s="222">
        <v>0</v>
      </c>
      <c r="T261" s="223">
        <f>S261*H261</f>
        <v>0</v>
      </c>
      <c r="AR261" s="26" t="s">
        <v>452</v>
      </c>
      <c r="AT261" s="26" t="s">
        <v>881</v>
      </c>
      <c r="AU261" s="26" t="s">
        <v>89</v>
      </c>
      <c r="AY261" s="26" t="s">
        <v>146</v>
      </c>
      <c r="BE261" s="224">
        <f>IF(N261="základní",J261,0)</f>
        <v>0</v>
      </c>
      <c r="BF261" s="224">
        <f>IF(N261="snížená",J261,0)</f>
        <v>0</v>
      </c>
      <c r="BG261" s="224">
        <f>IF(N261="zákl. přenesená",J261,0)</f>
        <v>0</v>
      </c>
      <c r="BH261" s="224">
        <f>IF(N261="sníž. přenesená",J261,0)</f>
        <v>0</v>
      </c>
      <c r="BI261" s="224">
        <f>IF(N261="nulová",J261,0)</f>
        <v>0</v>
      </c>
      <c r="BJ261" s="26" t="s">
        <v>89</v>
      </c>
      <c r="BK261" s="224">
        <f>ROUND(I261*H261,2)</f>
        <v>0</v>
      </c>
      <c r="BL261" s="26" t="s">
        <v>329</v>
      </c>
      <c r="BM261" s="26" t="s">
        <v>922</v>
      </c>
    </row>
    <row r="262" s="1" customFormat="1">
      <c r="B262" s="48"/>
      <c r="D262" s="225" t="s">
        <v>153</v>
      </c>
      <c r="F262" s="226" t="s">
        <v>921</v>
      </c>
      <c r="I262" s="227"/>
      <c r="L262" s="48"/>
      <c r="M262" s="228"/>
      <c r="N262" s="49"/>
      <c r="O262" s="49"/>
      <c r="P262" s="49"/>
      <c r="Q262" s="49"/>
      <c r="R262" s="49"/>
      <c r="S262" s="49"/>
      <c r="T262" s="87"/>
      <c r="AT262" s="26" t="s">
        <v>153</v>
      </c>
      <c r="AU262" s="26" t="s">
        <v>89</v>
      </c>
    </row>
    <row r="263" s="12" customFormat="1">
      <c r="B263" s="232"/>
      <c r="D263" s="225" t="s">
        <v>236</v>
      </c>
      <c r="E263" s="233" t="s">
        <v>5</v>
      </c>
      <c r="F263" s="234" t="s">
        <v>871</v>
      </c>
      <c r="H263" s="233" t="s">
        <v>5</v>
      </c>
      <c r="I263" s="235"/>
      <c r="L263" s="232"/>
      <c r="M263" s="236"/>
      <c r="N263" s="237"/>
      <c r="O263" s="237"/>
      <c r="P263" s="237"/>
      <c r="Q263" s="237"/>
      <c r="R263" s="237"/>
      <c r="S263" s="237"/>
      <c r="T263" s="238"/>
      <c r="AT263" s="233" t="s">
        <v>236</v>
      </c>
      <c r="AU263" s="233" t="s">
        <v>89</v>
      </c>
      <c r="AV263" s="12" t="s">
        <v>84</v>
      </c>
      <c r="AW263" s="12" t="s">
        <v>40</v>
      </c>
      <c r="AX263" s="12" t="s">
        <v>77</v>
      </c>
      <c r="AY263" s="233" t="s">
        <v>146</v>
      </c>
    </row>
    <row r="264" s="12" customFormat="1">
      <c r="B264" s="232"/>
      <c r="D264" s="225" t="s">
        <v>236</v>
      </c>
      <c r="E264" s="233" t="s">
        <v>5</v>
      </c>
      <c r="F264" s="234" t="s">
        <v>494</v>
      </c>
      <c r="H264" s="233" t="s">
        <v>5</v>
      </c>
      <c r="I264" s="235"/>
      <c r="L264" s="232"/>
      <c r="M264" s="236"/>
      <c r="N264" s="237"/>
      <c r="O264" s="237"/>
      <c r="P264" s="237"/>
      <c r="Q264" s="237"/>
      <c r="R264" s="237"/>
      <c r="S264" s="237"/>
      <c r="T264" s="238"/>
      <c r="AT264" s="233" t="s">
        <v>236</v>
      </c>
      <c r="AU264" s="233" t="s">
        <v>89</v>
      </c>
      <c r="AV264" s="12" t="s">
        <v>84</v>
      </c>
      <c r="AW264" s="12" t="s">
        <v>40</v>
      </c>
      <c r="AX264" s="12" t="s">
        <v>77</v>
      </c>
      <c r="AY264" s="233" t="s">
        <v>146</v>
      </c>
    </row>
    <row r="265" s="13" customFormat="1">
      <c r="B265" s="239"/>
      <c r="D265" s="225" t="s">
        <v>236</v>
      </c>
      <c r="E265" s="240" t="s">
        <v>5</v>
      </c>
      <c r="F265" s="241" t="s">
        <v>923</v>
      </c>
      <c r="H265" s="242">
        <v>17.890000000000001</v>
      </c>
      <c r="I265" s="243"/>
      <c r="L265" s="239"/>
      <c r="M265" s="244"/>
      <c r="N265" s="245"/>
      <c r="O265" s="245"/>
      <c r="P265" s="245"/>
      <c r="Q265" s="245"/>
      <c r="R265" s="245"/>
      <c r="S265" s="245"/>
      <c r="T265" s="246"/>
      <c r="AT265" s="240" t="s">
        <v>236</v>
      </c>
      <c r="AU265" s="240" t="s">
        <v>89</v>
      </c>
      <c r="AV265" s="13" t="s">
        <v>89</v>
      </c>
      <c r="AW265" s="13" t="s">
        <v>40</v>
      </c>
      <c r="AX265" s="13" t="s">
        <v>77</v>
      </c>
      <c r="AY265" s="240" t="s">
        <v>146</v>
      </c>
    </row>
    <row r="266" s="12" customFormat="1">
      <c r="B266" s="232"/>
      <c r="D266" s="225" t="s">
        <v>236</v>
      </c>
      <c r="E266" s="233" t="s">
        <v>5</v>
      </c>
      <c r="F266" s="234" t="s">
        <v>470</v>
      </c>
      <c r="H266" s="233" t="s">
        <v>5</v>
      </c>
      <c r="I266" s="235"/>
      <c r="L266" s="232"/>
      <c r="M266" s="236"/>
      <c r="N266" s="237"/>
      <c r="O266" s="237"/>
      <c r="P266" s="237"/>
      <c r="Q266" s="237"/>
      <c r="R266" s="237"/>
      <c r="S266" s="237"/>
      <c r="T266" s="238"/>
      <c r="AT266" s="233" t="s">
        <v>236</v>
      </c>
      <c r="AU266" s="233" t="s">
        <v>89</v>
      </c>
      <c r="AV266" s="12" t="s">
        <v>84</v>
      </c>
      <c r="AW266" s="12" t="s">
        <v>40</v>
      </c>
      <c r="AX266" s="12" t="s">
        <v>77</v>
      </c>
      <c r="AY266" s="233" t="s">
        <v>146</v>
      </c>
    </row>
    <row r="267" s="13" customFormat="1">
      <c r="B267" s="239"/>
      <c r="D267" s="225" t="s">
        <v>236</v>
      </c>
      <c r="E267" s="240" t="s">
        <v>5</v>
      </c>
      <c r="F267" s="241" t="s">
        <v>924</v>
      </c>
      <c r="H267" s="242">
        <v>6.0599999999999996</v>
      </c>
      <c r="I267" s="243"/>
      <c r="L267" s="239"/>
      <c r="M267" s="244"/>
      <c r="N267" s="245"/>
      <c r="O267" s="245"/>
      <c r="P267" s="245"/>
      <c r="Q267" s="245"/>
      <c r="R267" s="245"/>
      <c r="S267" s="245"/>
      <c r="T267" s="246"/>
      <c r="AT267" s="240" t="s">
        <v>236</v>
      </c>
      <c r="AU267" s="240" t="s">
        <v>89</v>
      </c>
      <c r="AV267" s="13" t="s">
        <v>89</v>
      </c>
      <c r="AW267" s="13" t="s">
        <v>40</v>
      </c>
      <c r="AX267" s="13" t="s">
        <v>77</v>
      </c>
      <c r="AY267" s="240" t="s">
        <v>146</v>
      </c>
    </row>
    <row r="268" s="14" customFormat="1">
      <c r="B268" s="247"/>
      <c r="D268" s="225" t="s">
        <v>236</v>
      </c>
      <c r="E268" s="248" t="s">
        <v>5</v>
      </c>
      <c r="F268" s="249" t="s">
        <v>242</v>
      </c>
      <c r="H268" s="250">
        <v>23.949999999999999</v>
      </c>
      <c r="I268" s="251"/>
      <c r="L268" s="247"/>
      <c r="M268" s="252"/>
      <c r="N268" s="253"/>
      <c r="O268" s="253"/>
      <c r="P268" s="253"/>
      <c r="Q268" s="253"/>
      <c r="R268" s="253"/>
      <c r="S268" s="253"/>
      <c r="T268" s="254"/>
      <c r="AT268" s="248" t="s">
        <v>236</v>
      </c>
      <c r="AU268" s="248" t="s">
        <v>89</v>
      </c>
      <c r="AV268" s="14" t="s">
        <v>145</v>
      </c>
      <c r="AW268" s="14" t="s">
        <v>40</v>
      </c>
      <c r="AX268" s="14" t="s">
        <v>84</v>
      </c>
      <c r="AY268" s="248" t="s">
        <v>146</v>
      </c>
    </row>
    <row r="269" s="1" customFormat="1" ht="25.5" customHeight="1">
      <c r="B269" s="212"/>
      <c r="C269" s="213" t="s">
        <v>384</v>
      </c>
      <c r="D269" s="213" t="s">
        <v>148</v>
      </c>
      <c r="E269" s="214" t="s">
        <v>925</v>
      </c>
      <c r="F269" s="215" t="s">
        <v>926</v>
      </c>
      <c r="G269" s="216" t="s">
        <v>426</v>
      </c>
      <c r="H269" s="217">
        <v>27</v>
      </c>
      <c r="I269" s="218"/>
      <c r="J269" s="219">
        <f>ROUND(I269*H269,2)</f>
        <v>0</v>
      </c>
      <c r="K269" s="215" t="s">
        <v>233</v>
      </c>
      <c r="L269" s="48"/>
      <c r="M269" s="220" t="s">
        <v>5</v>
      </c>
      <c r="N269" s="221" t="s">
        <v>49</v>
      </c>
      <c r="O269" s="49"/>
      <c r="P269" s="222">
        <f>O269*H269</f>
        <v>0</v>
      </c>
      <c r="Q269" s="222">
        <v>0</v>
      </c>
      <c r="R269" s="222">
        <f>Q269*H269</f>
        <v>0</v>
      </c>
      <c r="S269" s="222">
        <v>0</v>
      </c>
      <c r="T269" s="223">
        <f>S269*H269</f>
        <v>0</v>
      </c>
      <c r="AR269" s="26" t="s">
        <v>329</v>
      </c>
      <c r="AT269" s="26" t="s">
        <v>148</v>
      </c>
      <c r="AU269" s="26" t="s">
        <v>89</v>
      </c>
      <c r="AY269" s="26" t="s">
        <v>146</v>
      </c>
      <c r="BE269" s="224">
        <f>IF(N269="základní",J269,0)</f>
        <v>0</v>
      </c>
      <c r="BF269" s="224">
        <f>IF(N269="snížená",J269,0)</f>
        <v>0</v>
      </c>
      <c r="BG269" s="224">
        <f>IF(N269="zákl. přenesená",J269,0)</f>
        <v>0</v>
      </c>
      <c r="BH269" s="224">
        <f>IF(N269="sníž. přenesená",J269,0)</f>
        <v>0</v>
      </c>
      <c r="BI269" s="224">
        <f>IF(N269="nulová",J269,0)</f>
        <v>0</v>
      </c>
      <c r="BJ269" s="26" t="s">
        <v>89</v>
      </c>
      <c r="BK269" s="224">
        <f>ROUND(I269*H269,2)</f>
        <v>0</v>
      </c>
      <c r="BL269" s="26" t="s">
        <v>329</v>
      </c>
      <c r="BM269" s="26" t="s">
        <v>927</v>
      </c>
    </row>
    <row r="270" s="1" customFormat="1">
      <c r="B270" s="48"/>
      <c r="D270" s="225" t="s">
        <v>153</v>
      </c>
      <c r="F270" s="226" t="s">
        <v>928</v>
      </c>
      <c r="I270" s="227"/>
      <c r="L270" s="48"/>
      <c r="M270" s="228"/>
      <c r="N270" s="49"/>
      <c r="O270" s="49"/>
      <c r="P270" s="49"/>
      <c r="Q270" s="49"/>
      <c r="R270" s="49"/>
      <c r="S270" s="49"/>
      <c r="T270" s="87"/>
      <c r="AT270" s="26" t="s">
        <v>153</v>
      </c>
      <c r="AU270" s="26" t="s">
        <v>89</v>
      </c>
    </row>
    <row r="271" s="12" customFormat="1">
      <c r="B271" s="232"/>
      <c r="D271" s="225" t="s">
        <v>236</v>
      </c>
      <c r="E271" s="233" t="s">
        <v>5</v>
      </c>
      <c r="F271" s="234" t="s">
        <v>871</v>
      </c>
      <c r="H271" s="233" t="s">
        <v>5</v>
      </c>
      <c r="I271" s="235"/>
      <c r="L271" s="232"/>
      <c r="M271" s="236"/>
      <c r="N271" s="237"/>
      <c r="O271" s="237"/>
      <c r="P271" s="237"/>
      <c r="Q271" s="237"/>
      <c r="R271" s="237"/>
      <c r="S271" s="237"/>
      <c r="T271" s="238"/>
      <c r="AT271" s="233" t="s">
        <v>236</v>
      </c>
      <c r="AU271" s="233" t="s">
        <v>89</v>
      </c>
      <c r="AV271" s="12" t="s">
        <v>84</v>
      </c>
      <c r="AW271" s="12" t="s">
        <v>40</v>
      </c>
      <c r="AX271" s="12" t="s">
        <v>77</v>
      </c>
      <c r="AY271" s="233" t="s">
        <v>146</v>
      </c>
    </row>
    <row r="272" s="12" customFormat="1">
      <c r="B272" s="232"/>
      <c r="D272" s="225" t="s">
        <v>236</v>
      </c>
      <c r="E272" s="233" t="s">
        <v>5</v>
      </c>
      <c r="F272" s="234" t="s">
        <v>929</v>
      </c>
      <c r="H272" s="233" t="s">
        <v>5</v>
      </c>
      <c r="I272" s="235"/>
      <c r="L272" s="232"/>
      <c r="M272" s="236"/>
      <c r="N272" s="237"/>
      <c r="O272" s="237"/>
      <c r="P272" s="237"/>
      <c r="Q272" s="237"/>
      <c r="R272" s="237"/>
      <c r="S272" s="237"/>
      <c r="T272" s="238"/>
      <c r="AT272" s="233" t="s">
        <v>236</v>
      </c>
      <c r="AU272" s="233" t="s">
        <v>89</v>
      </c>
      <c r="AV272" s="12" t="s">
        <v>84</v>
      </c>
      <c r="AW272" s="12" t="s">
        <v>40</v>
      </c>
      <c r="AX272" s="12" t="s">
        <v>77</v>
      </c>
      <c r="AY272" s="233" t="s">
        <v>146</v>
      </c>
    </row>
    <row r="273" s="13" customFormat="1">
      <c r="B273" s="239"/>
      <c r="D273" s="225" t="s">
        <v>236</v>
      </c>
      <c r="E273" s="240" t="s">
        <v>5</v>
      </c>
      <c r="F273" s="241" t="s">
        <v>192</v>
      </c>
      <c r="H273" s="242">
        <v>10</v>
      </c>
      <c r="I273" s="243"/>
      <c r="L273" s="239"/>
      <c r="M273" s="244"/>
      <c r="N273" s="245"/>
      <c r="O273" s="245"/>
      <c r="P273" s="245"/>
      <c r="Q273" s="245"/>
      <c r="R273" s="245"/>
      <c r="S273" s="245"/>
      <c r="T273" s="246"/>
      <c r="AT273" s="240" t="s">
        <v>236</v>
      </c>
      <c r="AU273" s="240" t="s">
        <v>89</v>
      </c>
      <c r="AV273" s="13" t="s">
        <v>89</v>
      </c>
      <c r="AW273" s="13" t="s">
        <v>40</v>
      </c>
      <c r="AX273" s="13" t="s">
        <v>77</v>
      </c>
      <c r="AY273" s="240" t="s">
        <v>146</v>
      </c>
    </row>
    <row r="274" s="13" customFormat="1">
      <c r="B274" s="239"/>
      <c r="D274" s="225" t="s">
        <v>236</v>
      </c>
      <c r="E274" s="240" t="s">
        <v>5</v>
      </c>
      <c r="F274" s="241" t="s">
        <v>930</v>
      </c>
      <c r="H274" s="242">
        <v>17</v>
      </c>
      <c r="I274" s="243"/>
      <c r="L274" s="239"/>
      <c r="M274" s="244"/>
      <c r="N274" s="245"/>
      <c r="O274" s="245"/>
      <c r="P274" s="245"/>
      <c r="Q274" s="245"/>
      <c r="R274" s="245"/>
      <c r="S274" s="245"/>
      <c r="T274" s="246"/>
      <c r="AT274" s="240" t="s">
        <v>236</v>
      </c>
      <c r="AU274" s="240" t="s">
        <v>89</v>
      </c>
      <c r="AV274" s="13" t="s">
        <v>89</v>
      </c>
      <c r="AW274" s="13" t="s">
        <v>40</v>
      </c>
      <c r="AX274" s="13" t="s">
        <v>77</v>
      </c>
      <c r="AY274" s="240" t="s">
        <v>146</v>
      </c>
    </row>
    <row r="275" s="14" customFormat="1">
      <c r="B275" s="247"/>
      <c r="D275" s="225" t="s">
        <v>236</v>
      </c>
      <c r="E275" s="248" t="s">
        <v>5</v>
      </c>
      <c r="F275" s="249" t="s">
        <v>242</v>
      </c>
      <c r="H275" s="250">
        <v>27</v>
      </c>
      <c r="I275" s="251"/>
      <c r="L275" s="247"/>
      <c r="M275" s="252"/>
      <c r="N275" s="253"/>
      <c r="O275" s="253"/>
      <c r="P275" s="253"/>
      <c r="Q275" s="253"/>
      <c r="R275" s="253"/>
      <c r="S275" s="253"/>
      <c r="T275" s="254"/>
      <c r="AT275" s="248" t="s">
        <v>236</v>
      </c>
      <c r="AU275" s="248" t="s">
        <v>89</v>
      </c>
      <c r="AV275" s="14" t="s">
        <v>145</v>
      </c>
      <c r="AW275" s="14" t="s">
        <v>40</v>
      </c>
      <c r="AX275" s="14" t="s">
        <v>84</v>
      </c>
      <c r="AY275" s="248" t="s">
        <v>146</v>
      </c>
    </row>
    <row r="276" s="1" customFormat="1" ht="16.5" customHeight="1">
      <c r="B276" s="212"/>
      <c r="C276" s="266" t="s">
        <v>392</v>
      </c>
      <c r="D276" s="266" t="s">
        <v>881</v>
      </c>
      <c r="E276" s="267" t="s">
        <v>920</v>
      </c>
      <c r="F276" s="268" t="s">
        <v>921</v>
      </c>
      <c r="G276" s="269" t="s">
        <v>306</v>
      </c>
      <c r="H276" s="270">
        <v>0.14299999999999999</v>
      </c>
      <c r="I276" s="271"/>
      <c r="J276" s="272">
        <f>ROUND(I276*H276,2)</f>
        <v>0</v>
      </c>
      <c r="K276" s="268" t="s">
        <v>233</v>
      </c>
      <c r="L276" s="273"/>
      <c r="M276" s="274" t="s">
        <v>5</v>
      </c>
      <c r="N276" s="275" t="s">
        <v>49</v>
      </c>
      <c r="O276" s="49"/>
      <c r="P276" s="222">
        <f>O276*H276</f>
        <v>0</v>
      </c>
      <c r="Q276" s="222">
        <v>0.55000000000000004</v>
      </c>
      <c r="R276" s="222">
        <f>Q276*H276</f>
        <v>0.078649999999999998</v>
      </c>
      <c r="S276" s="222">
        <v>0</v>
      </c>
      <c r="T276" s="223">
        <f>S276*H276</f>
        <v>0</v>
      </c>
      <c r="AR276" s="26" t="s">
        <v>452</v>
      </c>
      <c r="AT276" s="26" t="s">
        <v>881</v>
      </c>
      <c r="AU276" s="26" t="s">
        <v>89</v>
      </c>
      <c r="AY276" s="26" t="s">
        <v>146</v>
      </c>
      <c r="BE276" s="224">
        <f>IF(N276="základní",J276,0)</f>
        <v>0</v>
      </c>
      <c r="BF276" s="224">
        <f>IF(N276="snížená",J276,0)</f>
        <v>0</v>
      </c>
      <c r="BG276" s="224">
        <f>IF(N276="zákl. přenesená",J276,0)</f>
        <v>0</v>
      </c>
      <c r="BH276" s="224">
        <f>IF(N276="sníž. přenesená",J276,0)</f>
        <v>0</v>
      </c>
      <c r="BI276" s="224">
        <f>IF(N276="nulová",J276,0)</f>
        <v>0</v>
      </c>
      <c r="BJ276" s="26" t="s">
        <v>89</v>
      </c>
      <c r="BK276" s="224">
        <f>ROUND(I276*H276,2)</f>
        <v>0</v>
      </c>
      <c r="BL276" s="26" t="s">
        <v>329</v>
      </c>
      <c r="BM276" s="26" t="s">
        <v>931</v>
      </c>
    </row>
    <row r="277" s="1" customFormat="1">
      <c r="B277" s="48"/>
      <c r="D277" s="225" t="s">
        <v>153</v>
      </c>
      <c r="F277" s="226" t="s">
        <v>921</v>
      </c>
      <c r="I277" s="227"/>
      <c r="L277" s="48"/>
      <c r="M277" s="228"/>
      <c r="N277" s="49"/>
      <c r="O277" s="49"/>
      <c r="P277" s="49"/>
      <c r="Q277" s="49"/>
      <c r="R277" s="49"/>
      <c r="S277" s="49"/>
      <c r="T277" s="87"/>
      <c r="AT277" s="26" t="s">
        <v>153</v>
      </c>
      <c r="AU277" s="26" t="s">
        <v>89</v>
      </c>
    </row>
    <row r="278" s="13" customFormat="1">
      <c r="B278" s="239"/>
      <c r="D278" s="225" t="s">
        <v>236</v>
      </c>
      <c r="E278" s="240" t="s">
        <v>5</v>
      </c>
      <c r="F278" s="241" t="s">
        <v>932</v>
      </c>
      <c r="H278" s="242">
        <v>0.13</v>
      </c>
      <c r="I278" s="243"/>
      <c r="L278" s="239"/>
      <c r="M278" s="244"/>
      <c r="N278" s="245"/>
      <c r="O278" s="245"/>
      <c r="P278" s="245"/>
      <c r="Q278" s="245"/>
      <c r="R278" s="245"/>
      <c r="S278" s="245"/>
      <c r="T278" s="246"/>
      <c r="AT278" s="240" t="s">
        <v>236</v>
      </c>
      <c r="AU278" s="240" t="s">
        <v>89</v>
      </c>
      <c r="AV278" s="13" t="s">
        <v>89</v>
      </c>
      <c r="AW278" s="13" t="s">
        <v>40</v>
      </c>
      <c r="AX278" s="13" t="s">
        <v>77</v>
      </c>
      <c r="AY278" s="240" t="s">
        <v>146</v>
      </c>
    </row>
    <row r="279" s="15" customFormat="1">
      <c r="B279" s="255"/>
      <c r="D279" s="225" t="s">
        <v>236</v>
      </c>
      <c r="E279" s="256" t="s">
        <v>5</v>
      </c>
      <c r="F279" s="257" t="s">
        <v>795</v>
      </c>
      <c r="H279" s="258">
        <v>0.13</v>
      </c>
      <c r="I279" s="259"/>
      <c r="L279" s="255"/>
      <c r="M279" s="260"/>
      <c r="N279" s="261"/>
      <c r="O279" s="261"/>
      <c r="P279" s="261"/>
      <c r="Q279" s="261"/>
      <c r="R279" s="261"/>
      <c r="S279" s="261"/>
      <c r="T279" s="262"/>
      <c r="AT279" s="256" t="s">
        <v>236</v>
      </c>
      <c r="AU279" s="256" t="s">
        <v>89</v>
      </c>
      <c r="AV279" s="15" t="s">
        <v>159</v>
      </c>
      <c r="AW279" s="15" t="s">
        <v>40</v>
      </c>
      <c r="AX279" s="15" t="s">
        <v>77</v>
      </c>
      <c r="AY279" s="256" t="s">
        <v>146</v>
      </c>
    </row>
    <row r="280" s="13" customFormat="1">
      <c r="B280" s="239"/>
      <c r="D280" s="225" t="s">
        <v>236</v>
      </c>
      <c r="E280" s="240" t="s">
        <v>5</v>
      </c>
      <c r="F280" s="241" t="s">
        <v>933</v>
      </c>
      <c r="H280" s="242">
        <v>0.012999999999999999</v>
      </c>
      <c r="I280" s="243"/>
      <c r="L280" s="239"/>
      <c r="M280" s="244"/>
      <c r="N280" s="245"/>
      <c r="O280" s="245"/>
      <c r="P280" s="245"/>
      <c r="Q280" s="245"/>
      <c r="R280" s="245"/>
      <c r="S280" s="245"/>
      <c r="T280" s="246"/>
      <c r="AT280" s="240" t="s">
        <v>236</v>
      </c>
      <c r="AU280" s="240" t="s">
        <v>89</v>
      </c>
      <c r="AV280" s="13" t="s">
        <v>89</v>
      </c>
      <c r="AW280" s="13" t="s">
        <v>40</v>
      </c>
      <c r="AX280" s="13" t="s">
        <v>77</v>
      </c>
      <c r="AY280" s="240" t="s">
        <v>146</v>
      </c>
    </row>
    <row r="281" s="14" customFormat="1">
      <c r="B281" s="247"/>
      <c r="D281" s="225" t="s">
        <v>236</v>
      </c>
      <c r="E281" s="248" t="s">
        <v>5</v>
      </c>
      <c r="F281" s="249" t="s">
        <v>242</v>
      </c>
      <c r="H281" s="250">
        <v>0.14299999999999999</v>
      </c>
      <c r="I281" s="251"/>
      <c r="L281" s="247"/>
      <c r="M281" s="252"/>
      <c r="N281" s="253"/>
      <c r="O281" s="253"/>
      <c r="P281" s="253"/>
      <c r="Q281" s="253"/>
      <c r="R281" s="253"/>
      <c r="S281" s="253"/>
      <c r="T281" s="254"/>
      <c r="AT281" s="248" t="s">
        <v>236</v>
      </c>
      <c r="AU281" s="248" t="s">
        <v>89</v>
      </c>
      <c r="AV281" s="14" t="s">
        <v>145</v>
      </c>
      <c r="AW281" s="14" t="s">
        <v>40</v>
      </c>
      <c r="AX281" s="14" t="s">
        <v>84</v>
      </c>
      <c r="AY281" s="248" t="s">
        <v>146</v>
      </c>
    </row>
    <row r="282" s="1" customFormat="1" ht="25.5" customHeight="1">
      <c r="B282" s="212"/>
      <c r="C282" s="213" t="s">
        <v>401</v>
      </c>
      <c r="D282" s="213" t="s">
        <v>148</v>
      </c>
      <c r="E282" s="214" t="s">
        <v>934</v>
      </c>
      <c r="F282" s="215" t="s">
        <v>935</v>
      </c>
      <c r="G282" s="216" t="s">
        <v>426</v>
      </c>
      <c r="H282" s="217">
        <v>219.791</v>
      </c>
      <c r="I282" s="218"/>
      <c r="J282" s="219">
        <f>ROUND(I282*H282,2)</f>
        <v>0</v>
      </c>
      <c r="K282" s="215" t="s">
        <v>233</v>
      </c>
      <c r="L282" s="48"/>
      <c r="M282" s="220" t="s">
        <v>5</v>
      </c>
      <c r="N282" s="221" t="s">
        <v>49</v>
      </c>
      <c r="O282" s="49"/>
      <c r="P282" s="222">
        <f>O282*H282</f>
        <v>0</v>
      </c>
      <c r="Q282" s="222">
        <v>0</v>
      </c>
      <c r="R282" s="222">
        <f>Q282*H282</f>
        <v>0</v>
      </c>
      <c r="S282" s="222">
        <v>0</v>
      </c>
      <c r="T282" s="223">
        <f>S282*H282</f>
        <v>0</v>
      </c>
      <c r="AR282" s="26" t="s">
        <v>329</v>
      </c>
      <c r="AT282" s="26" t="s">
        <v>148</v>
      </c>
      <c r="AU282" s="26" t="s">
        <v>89</v>
      </c>
      <c r="AY282" s="26" t="s">
        <v>146</v>
      </c>
      <c r="BE282" s="224">
        <f>IF(N282="základní",J282,0)</f>
        <v>0</v>
      </c>
      <c r="BF282" s="224">
        <f>IF(N282="snížená",J282,0)</f>
        <v>0</v>
      </c>
      <c r="BG282" s="224">
        <f>IF(N282="zákl. přenesená",J282,0)</f>
        <v>0</v>
      </c>
      <c r="BH282" s="224">
        <f>IF(N282="sníž. přenesená",J282,0)</f>
        <v>0</v>
      </c>
      <c r="BI282" s="224">
        <f>IF(N282="nulová",J282,0)</f>
        <v>0</v>
      </c>
      <c r="BJ282" s="26" t="s">
        <v>89</v>
      </c>
      <c r="BK282" s="224">
        <f>ROUND(I282*H282,2)</f>
        <v>0</v>
      </c>
      <c r="BL282" s="26" t="s">
        <v>329</v>
      </c>
      <c r="BM282" s="26" t="s">
        <v>936</v>
      </c>
    </row>
    <row r="283" s="1" customFormat="1">
      <c r="B283" s="48"/>
      <c r="D283" s="225" t="s">
        <v>153</v>
      </c>
      <c r="F283" s="226" t="s">
        <v>937</v>
      </c>
      <c r="I283" s="227"/>
      <c r="L283" s="48"/>
      <c r="M283" s="228"/>
      <c r="N283" s="49"/>
      <c r="O283" s="49"/>
      <c r="P283" s="49"/>
      <c r="Q283" s="49"/>
      <c r="R283" s="49"/>
      <c r="S283" s="49"/>
      <c r="T283" s="87"/>
      <c r="AT283" s="26" t="s">
        <v>153</v>
      </c>
      <c r="AU283" s="26" t="s">
        <v>89</v>
      </c>
    </row>
    <row r="284" s="12" customFormat="1">
      <c r="B284" s="232"/>
      <c r="D284" s="225" t="s">
        <v>236</v>
      </c>
      <c r="E284" s="233" t="s">
        <v>5</v>
      </c>
      <c r="F284" s="234" t="s">
        <v>871</v>
      </c>
      <c r="H284" s="233" t="s">
        <v>5</v>
      </c>
      <c r="I284" s="235"/>
      <c r="L284" s="232"/>
      <c r="M284" s="236"/>
      <c r="N284" s="237"/>
      <c r="O284" s="237"/>
      <c r="P284" s="237"/>
      <c r="Q284" s="237"/>
      <c r="R284" s="237"/>
      <c r="S284" s="237"/>
      <c r="T284" s="238"/>
      <c r="AT284" s="233" t="s">
        <v>236</v>
      </c>
      <c r="AU284" s="233" t="s">
        <v>89</v>
      </c>
      <c r="AV284" s="12" t="s">
        <v>84</v>
      </c>
      <c r="AW284" s="12" t="s">
        <v>40</v>
      </c>
      <c r="AX284" s="12" t="s">
        <v>77</v>
      </c>
      <c r="AY284" s="233" t="s">
        <v>146</v>
      </c>
    </row>
    <row r="285" s="12" customFormat="1">
      <c r="B285" s="232"/>
      <c r="D285" s="225" t="s">
        <v>236</v>
      </c>
      <c r="E285" s="233" t="s">
        <v>5</v>
      </c>
      <c r="F285" s="234" t="s">
        <v>938</v>
      </c>
      <c r="H285" s="233" t="s">
        <v>5</v>
      </c>
      <c r="I285" s="235"/>
      <c r="L285" s="232"/>
      <c r="M285" s="236"/>
      <c r="N285" s="237"/>
      <c r="O285" s="237"/>
      <c r="P285" s="237"/>
      <c r="Q285" s="237"/>
      <c r="R285" s="237"/>
      <c r="S285" s="237"/>
      <c r="T285" s="238"/>
      <c r="AT285" s="233" t="s">
        <v>236</v>
      </c>
      <c r="AU285" s="233" t="s">
        <v>89</v>
      </c>
      <c r="AV285" s="12" t="s">
        <v>84</v>
      </c>
      <c r="AW285" s="12" t="s">
        <v>40</v>
      </c>
      <c r="AX285" s="12" t="s">
        <v>77</v>
      </c>
      <c r="AY285" s="233" t="s">
        <v>146</v>
      </c>
    </row>
    <row r="286" s="13" customFormat="1">
      <c r="B286" s="239"/>
      <c r="D286" s="225" t="s">
        <v>236</v>
      </c>
      <c r="E286" s="240" t="s">
        <v>5</v>
      </c>
      <c r="F286" s="241" t="s">
        <v>939</v>
      </c>
      <c r="H286" s="242">
        <v>102.97</v>
      </c>
      <c r="I286" s="243"/>
      <c r="L286" s="239"/>
      <c r="M286" s="244"/>
      <c r="N286" s="245"/>
      <c r="O286" s="245"/>
      <c r="P286" s="245"/>
      <c r="Q286" s="245"/>
      <c r="R286" s="245"/>
      <c r="S286" s="245"/>
      <c r="T286" s="246"/>
      <c r="AT286" s="240" t="s">
        <v>236</v>
      </c>
      <c r="AU286" s="240" t="s">
        <v>89</v>
      </c>
      <c r="AV286" s="13" t="s">
        <v>89</v>
      </c>
      <c r="AW286" s="13" t="s">
        <v>40</v>
      </c>
      <c r="AX286" s="13" t="s">
        <v>77</v>
      </c>
      <c r="AY286" s="240" t="s">
        <v>146</v>
      </c>
    </row>
    <row r="287" s="12" customFormat="1">
      <c r="B287" s="232"/>
      <c r="D287" s="225" t="s">
        <v>236</v>
      </c>
      <c r="E287" s="233" t="s">
        <v>5</v>
      </c>
      <c r="F287" s="234" t="s">
        <v>940</v>
      </c>
      <c r="H287" s="233" t="s">
        <v>5</v>
      </c>
      <c r="I287" s="235"/>
      <c r="L287" s="232"/>
      <c r="M287" s="236"/>
      <c r="N287" s="237"/>
      <c r="O287" s="237"/>
      <c r="P287" s="237"/>
      <c r="Q287" s="237"/>
      <c r="R287" s="237"/>
      <c r="S287" s="237"/>
      <c r="T287" s="238"/>
      <c r="AT287" s="233" t="s">
        <v>236</v>
      </c>
      <c r="AU287" s="233" t="s">
        <v>89</v>
      </c>
      <c r="AV287" s="12" t="s">
        <v>84</v>
      </c>
      <c r="AW287" s="12" t="s">
        <v>40</v>
      </c>
      <c r="AX287" s="12" t="s">
        <v>77</v>
      </c>
      <c r="AY287" s="233" t="s">
        <v>146</v>
      </c>
    </row>
    <row r="288" s="13" customFormat="1">
      <c r="B288" s="239"/>
      <c r="D288" s="225" t="s">
        <v>236</v>
      </c>
      <c r="E288" s="240" t="s">
        <v>5</v>
      </c>
      <c r="F288" s="241" t="s">
        <v>941</v>
      </c>
      <c r="H288" s="242">
        <v>30.100000000000001</v>
      </c>
      <c r="I288" s="243"/>
      <c r="L288" s="239"/>
      <c r="M288" s="244"/>
      <c r="N288" s="245"/>
      <c r="O288" s="245"/>
      <c r="P288" s="245"/>
      <c r="Q288" s="245"/>
      <c r="R288" s="245"/>
      <c r="S288" s="245"/>
      <c r="T288" s="246"/>
      <c r="AT288" s="240" t="s">
        <v>236</v>
      </c>
      <c r="AU288" s="240" t="s">
        <v>89</v>
      </c>
      <c r="AV288" s="13" t="s">
        <v>89</v>
      </c>
      <c r="AW288" s="13" t="s">
        <v>40</v>
      </c>
      <c r="AX288" s="13" t="s">
        <v>77</v>
      </c>
      <c r="AY288" s="240" t="s">
        <v>146</v>
      </c>
    </row>
    <row r="289" s="12" customFormat="1">
      <c r="B289" s="232"/>
      <c r="D289" s="225" t="s">
        <v>236</v>
      </c>
      <c r="E289" s="233" t="s">
        <v>5</v>
      </c>
      <c r="F289" s="234" t="s">
        <v>942</v>
      </c>
      <c r="H289" s="233" t="s">
        <v>5</v>
      </c>
      <c r="I289" s="235"/>
      <c r="L289" s="232"/>
      <c r="M289" s="236"/>
      <c r="N289" s="237"/>
      <c r="O289" s="237"/>
      <c r="P289" s="237"/>
      <c r="Q289" s="237"/>
      <c r="R289" s="237"/>
      <c r="S289" s="237"/>
      <c r="T289" s="238"/>
      <c r="AT289" s="233" t="s">
        <v>236</v>
      </c>
      <c r="AU289" s="233" t="s">
        <v>89</v>
      </c>
      <c r="AV289" s="12" t="s">
        <v>84</v>
      </c>
      <c r="AW289" s="12" t="s">
        <v>40</v>
      </c>
      <c r="AX289" s="12" t="s">
        <v>77</v>
      </c>
      <c r="AY289" s="233" t="s">
        <v>146</v>
      </c>
    </row>
    <row r="290" s="13" customFormat="1">
      <c r="B290" s="239"/>
      <c r="D290" s="225" t="s">
        <v>236</v>
      </c>
      <c r="E290" s="240" t="s">
        <v>5</v>
      </c>
      <c r="F290" s="241" t="s">
        <v>943</v>
      </c>
      <c r="H290" s="242">
        <v>36</v>
      </c>
      <c r="I290" s="243"/>
      <c r="L290" s="239"/>
      <c r="M290" s="244"/>
      <c r="N290" s="245"/>
      <c r="O290" s="245"/>
      <c r="P290" s="245"/>
      <c r="Q290" s="245"/>
      <c r="R290" s="245"/>
      <c r="S290" s="245"/>
      <c r="T290" s="246"/>
      <c r="AT290" s="240" t="s">
        <v>236</v>
      </c>
      <c r="AU290" s="240" t="s">
        <v>89</v>
      </c>
      <c r="AV290" s="13" t="s">
        <v>89</v>
      </c>
      <c r="AW290" s="13" t="s">
        <v>40</v>
      </c>
      <c r="AX290" s="13" t="s">
        <v>77</v>
      </c>
      <c r="AY290" s="240" t="s">
        <v>146</v>
      </c>
    </row>
    <row r="291" s="15" customFormat="1">
      <c r="B291" s="255"/>
      <c r="D291" s="225" t="s">
        <v>236</v>
      </c>
      <c r="E291" s="256" t="s">
        <v>5</v>
      </c>
      <c r="F291" s="257" t="s">
        <v>795</v>
      </c>
      <c r="H291" s="258">
        <v>169.06999999999999</v>
      </c>
      <c r="I291" s="259"/>
      <c r="L291" s="255"/>
      <c r="M291" s="260"/>
      <c r="N291" s="261"/>
      <c r="O291" s="261"/>
      <c r="P291" s="261"/>
      <c r="Q291" s="261"/>
      <c r="R291" s="261"/>
      <c r="S291" s="261"/>
      <c r="T291" s="262"/>
      <c r="AT291" s="256" t="s">
        <v>236</v>
      </c>
      <c r="AU291" s="256" t="s">
        <v>89</v>
      </c>
      <c r="AV291" s="15" t="s">
        <v>159</v>
      </c>
      <c r="AW291" s="15" t="s">
        <v>40</v>
      </c>
      <c r="AX291" s="15" t="s">
        <v>77</v>
      </c>
      <c r="AY291" s="256" t="s">
        <v>146</v>
      </c>
    </row>
    <row r="292" s="13" customFormat="1">
      <c r="B292" s="239"/>
      <c r="D292" s="225" t="s">
        <v>236</v>
      </c>
      <c r="E292" s="240" t="s">
        <v>5</v>
      </c>
      <c r="F292" s="241" t="s">
        <v>944</v>
      </c>
      <c r="H292" s="242">
        <v>50.720999999999997</v>
      </c>
      <c r="I292" s="243"/>
      <c r="L292" s="239"/>
      <c r="M292" s="244"/>
      <c r="N292" s="245"/>
      <c r="O292" s="245"/>
      <c r="P292" s="245"/>
      <c r="Q292" s="245"/>
      <c r="R292" s="245"/>
      <c r="S292" s="245"/>
      <c r="T292" s="246"/>
      <c r="AT292" s="240" t="s">
        <v>236</v>
      </c>
      <c r="AU292" s="240" t="s">
        <v>89</v>
      </c>
      <c r="AV292" s="13" t="s">
        <v>89</v>
      </c>
      <c r="AW292" s="13" t="s">
        <v>40</v>
      </c>
      <c r="AX292" s="13" t="s">
        <v>77</v>
      </c>
      <c r="AY292" s="240" t="s">
        <v>146</v>
      </c>
    </row>
    <row r="293" s="14" customFormat="1">
      <c r="B293" s="247"/>
      <c r="D293" s="225" t="s">
        <v>236</v>
      </c>
      <c r="E293" s="248" t="s">
        <v>5</v>
      </c>
      <c r="F293" s="249" t="s">
        <v>242</v>
      </c>
      <c r="H293" s="250">
        <v>219.791</v>
      </c>
      <c r="I293" s="251"/>
      <c r="L293" s="247"/>
      <c r="M293" s="252"/>
      <c r="N293" s="253"/>
      <c r="O293" s="253"/>
      <c r="P293" s="253"/>
      <c r="Q293" s="253"/>
      <c r="R293" s="253"/>
      <c r="S293" s="253"/>
      <c r="T293" s="254"/>
      <c r="AT293" s="248" t="s">
        <v>236</v>
      </c>
      <c r="AU293" s="248" t="s">
        <v>89</v>
      </c>
      <c r="AV293" s="14" t="s">
        <v>145</v>
      </c>
      <c r="AW293" s="14" t="s">
        <v>40</v>
      </c>
      <c r="AX293" s="14" t="s">
        <v>84</v>
      </c>
      <c r="AY293" s="248" t="s">
        <v>146</v>
      </c>
    </row>
    <row r="294" s="1" customFormat="1" ht="16.5" customHeight="1">
      <c r="B294" s="212"/>
      <c r="C294" s="266" t="s">
        <v>406</v>
      </c>
      <c r="D294" s="266" t="s">
        <v>881</v>
      </c>
      <c r="E294" s="267" t="s">
        <v>920</v>
      </c>
      <c r="F294" s="268" t="s">
        <v>921</v>
      </c>
      <c r="G294" s="269" t="s">
        <v>306</v>
      </c>
      <c r="H294" s="270">
        <v>4.0499999999999998</v>
      </c>
      <c r="I294" s="271"/>
      <c r="J294" s="272">
        <f>ROUND(I294*H294,2)</f>
        <v>0</v>
      </c>
      <c r="K294" s="268" t="s">
        <v>233</v>
      </c>
      <c r="L294" s="273"/>
      <c r="M294" s="274" t="s">
        <v>5</v>
      </c>
      <c r="N294" s="275" t="s">
        <v>49</v>
      </c>
      <c r="O294" s="49"/>
      <c r="P294" s="222">
        <f>O294*H294</f>
        <v>0</v>
      </c>
      <c r="Q294" s="222">
        <v>0.55000000000000004</v>
      </c>
      <c r="R294" s="222">
        <f>Q294*H294</f>
        <v>2.2275</v>
      </c>
      <c r="S294" s="222">
        <v>0</v>
      </c>
      <c r="T294" s="223">
        <f>S294*H294</f>
        <v>0</v>
      </c>
      <c r="AR294" s="26" t="s">
        <v>452</v>
      </c>
      <c r="AT294" s="26" t="s">
        <v>881</v>
      </c>
      <c r="AU294" s="26" t="s">
        <v>89</v>
      </c>
      <c r="AY294" s="26" t="s">
        <v>146</v>
      </c>
      <c r="BE294" s="224">
        <f>IF(N294="základní",J294,0)</f>
        <v>0</v>
      </c>
      <c r="BF294" s="224">
        <f>IF(N294="snížená",J294,0)</f>
        <v>0</v>
      </c>
      <c r="BG294" s="224">
        <f>IF(N294="zákl. přenesená",J294,0)</f>
        <v>0</v>
      </c>
      <c r="BH294" s="224">
        <f>IF(N294="sníž. přenesená",J294,0)</f>
        <v>0</v>
      </c>
      <c r="BI294" s="224">
        <f>IF(N294="nulová",J294,0)</f>
        <v>0</v>
      </c>
      <c r="BJ294" s="26" t="s">
        <v>89</v>
      </c>
      <c r="BK294" s="224">
        <f>ROUND(I294*H294,2)</f>
        <v>0</v>
      </c>
      <c r="BL294" s="26" t="s">
        <v>329</v>
      </c>
      <c r="BM294" s="26" t="s">
        <v>945</v>
      </c>
    </row>
    <row r="295" s="1" customFormat="1">
      <c r="B295" s="48"/>
      <c r="D295" s="225" t="s">
        <v>153</v>
      </c>
      <c r="F295" s="226" t="s">
        <v>921</v>
      </c>
      <c r="I295" s="227"/>
      <c r="L295" s="48"/>
      <c r="M295" s="228"/>
      <c r="N295" s="49"/>
      <c r="O295" s="49"/>
      <c r="P295" s="49"/>
      <c r="Q295" s="49"/>
      <c r="R295" s="49"/>
      <c r="S295" s="49"/>
      <c r="T295" s="87"/>
      <c r="AT295" s="26" t="s">
        <v>153</v>
      </c>
      <c r="AU295" s="26" t="s">
        <v>89</v>
      </c>
    </row>
    <row r="296" s="1" customFormat="1" ht="25.5" customHeight="1">
      <c r="B296" s="212"/>
      <c r="C296" s="213" t="s">
        <v>414</v>
      </c>
      <c r="D296" s="213" t="s">
        <v>148</v>
      </c>
      <c r="E296" s="214" t="s">
        <v>946</v>
      </c>
      <c r="F296" s="215" t="s">
        <v>947</v>
      </c>
      <c r="G296" s="216" t="s">
        <v>232</v>
      </c>
      <c r="H296" s="217">
        <v>9.5999999999999996</v>
      </c>
      <c r="I296" s="218"/>
      <c r="J296" s="219">
        <f>ROUND(I296*H296,2)</f>
        <v>0</v>
      </c>
      <c r="K296" s="215" t="s">
        <v>233</v>
      </c>
      <c r="L296" s="48"/>
      <c r="M296" s="220" t="s">
        <v>5</v>
      </c>
      <c r="N296" s="221" t="s">
        <v>49</v>
      </c>
      <c r="O296" s="49"/>
      <c r="P296" s="222">
        <f>O296*H296</f>
        <v>0</v>
      </c>
      <c r="Q296" s="222">
        <v>0.01423</v>
      </c>
      <c r="R296" s="222">
        <f>Q296*H296</f>
        <v>0.13660799999999998</v>
      </c>
      <c r="S296" s="222">
        <v>0</v>
      </c>
      <c r="T296" s="223">
        <f>S296*H296</f>
        <v>0</v>
      </c>
      <c r="AR296" s="26" t="s">
        <v>329</v>
      </c>
      <c r="AT296" s="26" t="s">
        <v>148</v>
      </c>
      <c r="AU296" s="26" t="s">
        <v>89</v>
      </c>
      <c r="AY296" s="26" t="s">
        <v>146</v>
      </c>
      <c r="BE296" s="224">
        <f>IF(N296="základní",J296,0)</f>
        <v>0</v>
      </c>
      <c r="BF296" s="224">
        <f>IF(N296="snížená",J296,0)</f>
        <v>0</v>
      </c>
      <c r="BG296" s="224">
        <f>IF(N296="zákl. přenesená",J296,0)</f>
        <v>0</v>
      </c>
      <c r="BH296" s="224">
        <f>IF(N296="sníž. přenesená",J296,0)</f>
        <v>0</v>
      </c>
      <c r="BI296" s="224">
        <f>IF(N296="nulová",J296,0)</f>
        <v>0</v>
      </c>
      <c r="BJ296" s="26" t="s">
        <v>89</v>
      </c>
      <c r="BK296" s="224">
        <f>ROUND(I296*H296,2)</f>
        <v>0</v>
      </c>
      <c r="BL296" s="26" t="s">
        <v>329</v>
      </c>
      <c r="BM296" s="26" t="s">
        <v>948</v>
      </c>
    </row>
    <row r="297" s="1" customFormat="1">
      <c r="B297" s="48"/>
      <c r="D297" s="225" t="s">
        <v>153</v>
      </c>
      <c r="F297" s="226" t="s">
        <v>949</v>
      </c>
      <c r="I297" s="227"/>
      <c r="L297" s="48"/>
      <c r="M297" s="228"/>
      <c r="N297" s="49"/>
      <c r="O297" s="49"/>
      <c r="P297" s="49"/>
      <c r="Q297" s="49"/>
      <c r="R297" s="49"/>
      <c r="S297" s="49"/>
      <c r="T297" s="87"/>
      <c r="AT297" s="26" t="s">
        <v>153</v>
      </c>
      <c r="AU297" s="26" t="s">
        <v>89</v>
      </c>
    </row>
    <row r="298" s="12" customFormat="1">
      <c r="B298" s="232"/>
      <c r="D298" s="225" t="s">
        <v>236</v>
      </c>
      <c r="E298" s="233" t="s">
        <v>5</v>
      </c>
      <c r="F298" s="234" t="s">
        <v>865</v>
      </c>
      <c r="H298" s="233" t="s">
        <v>5</v>
      </c>
      <c r="I298" s="235"/>
      <c r="L298" s="232"/>
      <c r="M298" s="236"/>
      <c r="N298" s="237"/>
      <c r="O298" s="237"/>
      <c r="P298" s="237"/>
      <c r="Q298" s="237"/>
      <c r="R298" s="237"/>
      <c r="S298" s="237"/>
      <c r="T298" s="238"/>
      <c r="AT298" s="233" t="s">
        <v>236</v>
      </c>
      <c r="AU298" s="233" t="s">
        <v>89</v>
      </c>
      <c r="AV298" s="12" t="s">
        <v>84</v>
      </c>
      <c r="AW298" s="12" t="s">
        <v>40</v>
      </c>
      <c r="AX298" s="12" t="s">
        <v>77</v>
      </c>
      <c r="AY298" s="233" t="s">
        <v>146</v>
      </c>
    </row>
    <row r="299" s="12" customFormat="1">
      <c r="B299" s="232"/>
      <c r="D299" s="225" t="s">
        <v>236</v>
      </c>
      <c r="E299" s="233" t="s">
        <v>5</v>
      </c>
      <c r="F299" s="234" t="s">
        <v>866</v>
      </c>
      <c r="H299" s="233" t="s">
        <v>5</v>
      </c>
      <c r="I299" s="235"/>
      <c r="L299" s="232"/>
      <c r="M299" s="236"/>
      <c r="N299" s="237"/>
      <c r="O299" s="237"/>
      <c r="P299" s="237"/>
      <c r="Q299" s="237"/>
      <c r="R299" s="237"/>
      <c r="S299" s="237"/>
      <c r="T299" s="238"/>
      <c r="AT299" s="233" t="s">
        <v>236</v>
      </c>
      <c r="AU299" s="233" t="s">
        <v>89</v>
      </c>
      <c r="AV299" s="12" t="s">
        <v>84</v>
      </c>
      <c r="AW299" s="12" t="s">
        <v>40</v>
      </c>
      <c r="AX299" s="12" t="s">
        <v>77</v>
      </c>
      <c r="AY299" s="233" t="s">
        <v>146</v>
      </c>
    </row>
    <row r="300" s="13" customFormat="1">
      <c r="B300" s="239"/>
      <c r="D300" s="225" t="s">
        <v>236</v>
      </c>
      <c r="E300" s="240" t="s">
        <v>5</v>
      </c>
      <c r="F300" s="241" t="s">
        <v>950</v>
      </c>
      <c r="H300" s="242">
        <v>9.5999999999999996</v>
      </c>
      <c r="I300" s="243"/>
      <c r="L300" s="239"/>
      <c r="M300" s="244"/>
      <c r="N300" s="245"/>
      <c r="O300" s="245"/>
      <c r="P300" s="245"/>
      <c r="Q300" s="245"/>
      <c r="R300" s="245"/>
      <c r="S300" s="245"/>
      <c r="T300" s="246"/>
      <c r="AT300" s="240" t="s">
        <v>236</v>
      </c>
      <c r="AU300" s="240" t="s">
        <v>89</v>
      </c>
      <c r="AV300" s="13" t="s">
        <v>89</v>
      </c>
      <c r="AW300" s="13" t="s">
        <v>40</v>
      </c>
      <c r="AX300" s="13" t="s">
        <v>77</v>
      </c>
      <c r="AY300" s="240" t="s">
        <v>146</v>
      </c>
    </row>
    <row r="301" s="14" customFormat="1">
      <c r="B301" s="247"/>
      <c r="D301" s="225" t="s">
        <v>236</v>
      </c>
      <c r="E301" s="248" t="s">
        <v>5</v>
      </c>
      <c r="F301" s="249" t="s">
        <v>242</v>
      </c>
      <c r="H301" s="250">
        <v>9.5999999999999996</v>
      </c>
      <c r="I301" s="251"/>
      <c r="L301" s="247"/>
      <c r="M301" s="252"/>
      <c r="N301" s="253"/>
      <c r="O301" s="253"/>
      <c r="P301" s="253"/>
      <c r="Q301" s="253"/>
      <c r="R301" s="253"/>
      <c r="S301" s="253"/>
      <c r="T301" s="254"/>
      <c r="AT301" s="248" t="s">
        <v>236</v>
      </c>
      <c r="AU301" s="248" t="s">
        <v>89</v>
      </c>
      <c r="AV301" s="14" t="s">
        <v>145</v>
      </c>
      <c r="AW301" s="14" t="s">
        <v>40</v>
      </c>
      <c r="AX301" s="14" t="s">
        <v>84</v>
      </c>
      <c r="AY301" s="248" t="s">
        <v>146</v>
      </c>
    </row>
    <row r="302" s="1" customFormat="1" ht="25.5" customHeight="1">
      <c r="B302" s="212"/>
      <c r="C302" s="213" t="s">
        <v>423</v>
      </c>
      <c r="D302" s="213" t="s">
        <v>148</v>
      </c>
      <c r="E302" s="214" t="s">
        <v>951</v>
      </c>
      <c r="F302" s="215" t="s">
        <v>952</v>
      </c>
      <c r="G302" s="216" t="s">
        <v>232</v>
      </c>
      <c r="H302" s="217">
        <v>818.80799999999999</v>
      </c>
      <c r="I302" s="218"/>
      <c r="J302" s="219">
        <f>ROUND(I302*H302,2)</f>
        <v>0</v>
      </c>
      <c r="K302" s="215" t="s">
        <v>233</v>
      </c>
      <c r="L302" s="48"/>
      <c r="M302" s="220" t="s">
        <v>5</v>
      </c>
      <c r="N302" s="221" t="s">
        <v>49</v>
      </c>
      <c r="O302" s="49"/>
      <c r="P302" s="222">
        <f>O302*H302</f>
        <v>0</v>
      </c>
      <c r="Q302" s="222">
        <v>0</v>
      </c>
      <c r="R302" s="222">
        <f>Q302*H302</f>
        <v>0</v>
      </c>
      <c r="S302" s="222">
        <v>0</v>
      </c>
      <c r="T302" s="223">
        <f>S302*H302</f>
        <v>0</v>
      </c>
      <c r="AR302" s="26" t="s">
        <v>329</v>
      </c>
      <c r="AT302" s="26" t="s">
        <v>148</v>
      </c>
      <c r="AU302" s="26" t="s">
        <v>89</v>
      </c>
      <c r="AY302" s="26" t="s">
        <v>146</v>
      </c>
      <c r="BE302" s="224">
        <f>IF(N302="základní",J302,0)</f>
        <v>0</v>
      </c>
      <c r="BF302" s="224">
        <f>IF(N302="snížená",J302,0)</f>
        <v>0</v>
      </c>
      <c r="BG302" s="224">
        <f>IF(N302="zákl. přenesená",J302,0)</f>
        <v>0</v>
      </c>
      <c r="BH302" s="224">
        <f>IF(N302="sníž. přenesená",J302,0)</f>
        <v>0</v>
      </c>
      <c r="BI302" s="224">
        <f>IF(N302="nulová",J302,0)</f>
        <v>0</v>
      </c>
      <c r="BJ302" s="26" t="s">
        <v>89</v>
      </c>
      <c r="BK302" s="224">
        <f>ROUND(I302*H302,2)</f>
        <v>0</v>
      </c>
      <c r="BL302" s="26" t="s">
        <v>329</v>
      </c>
      <c r="BM302" s="26" t="s">
        <v>953</v>
      </c>
    </row>
    <row r="303" s="1" customFormat="1">
      <c r="B303" s="48"/>
      <c r="D303" s="225" t="s">
        <v>153</v>
      </c>
      <c r="F303" s="226" t="s">
        <v>954</v>
      </c>
      <c r="I303" s="227"/>
      <c r="L303" s="48"/>
      <c r="M303" s="228"/>
      <c r="N303" s="49"/>
      <c r="O303" s="49"/>
      <c r="P303" s="49"/>
      <c r="Q303" s="49"/>
      <c r="R303" s="49"/>
      <c r="S303" s="49"/>
      <c r="T303" s="87"/>
      <c r="AT303" s="26" t="s">
        <v>153</v>
      </c>
      <c r="AU303" s="26" t="s">
        <v>89</v>
      </c>
    </row>
    <row r="304" s="12" customFormat="1">
      <c r="B304" s="232"/>
      <c r="D304" s="225" t="s">
        <v>236</v>
      </c>
      <c r="E304" s="233" t="s">
        <v>5</v>
      </c>
      <c r="F304" s="234" t="s">
        <v>955</v>
      </c>
      <c r="H304" s="233" t="s">
        <v>5</v>
      </c>
      <c r="I304" s="235"/>
      <c r="L304" s="232"/>
      <c r="M304" s="236"/>
      <c r="N304" s="237"/>
      <c r="O304" s="237"/>
      <c r="P304" s="237"/>
      <c r="Q304" s="237"/>
      <c r="R304" s="237"/>
      <c r="S304" s="237"/>
      <c r="T304" s="238"/>
      <c r="AT304" s="233" t="s">
        <v>236</v>
      </c>
      <c r="AU304" s="233" t="s">
        <v>89</v>
      </c>
      <c r="AV304" s="12" t="s">
        <v>84</v>
      </c>
      <c r="AW304" s="12" t="s">
        <v>40</v>
      </c>
      <c r="AX304" s="12" t="s">
        <v>77</v>
      </c>
      <c r="AY304" s="233" t="s">
        <v>146</v>
      </c>
    </row>
    <row r="305" s="12" customFormat="1">
      <c r="B305" s="232"/>
      <c r="D305" s="225" t="s">
        <v>236</v>
      </c>
      <c r="E305" s="233" t="s">
        <v>5</v>
      </c>
      <c r="F305" s="234" t="s">
        <v>865</v>
      </c>
      <c r="H305" s="233" t="s">
        <v>5</v>
      </c>
      <c r="I305" s="235"/>
      <c r="L305" s="232"/>
      <c r="M305" s="236"/>
      <c r="N305" s="237"/>
      <c r="O305" s="237"/>
      <c r="P305" s="237"/>
      <c r="Q305" s="237"/>
      <c r="R305" s="237"/>
      <c r="S305" s="237"/>
      <c r="T305" s="238"/>
      <c r="AT305" s="233" t="s">
        <v>236</v>
      </c>
      <c r="AU305" s="233" t="s">
        <v>89</v>
      </c>
      <c r="AV305" s="12" t="s">
        <v>84</v>
      </c>
      <c r="AW305" s="12" t="s">
        <v>40</v>
      </c>
      <c r="AX305" s="12" t="s">
        <v>77</v>
      </c>
      <c r="AY305" s="233" t="s">
        <v>146</v>
      </c>
    </row>
    <row r="306" s="12" customFormat="1">
      <c r="B306" s="232"/>
      <c r="D306" s="225" t="s">
        <v>236</v>
      </c>
      <c r="E306" s="233" t="s">
        <v>5</v>
      </c>
      <c r="F306" s="234" t="s">
        <v>589</v>
      </c>
      <c r="H306" s="233" t="s">
        <v>5</v>
      </c>
      <c r="I306" s="235"/>
      <c r="L306" s="232"/>
      <c r="M306" s="236"/>
      <c r="N306" s="237"/>
      <c r="O306" s="237"/>
      <c r="P306" s="237"/>
      <c r="Q306" s="237"/>
      <c r="R306" s="237"/>
      <c r="S306" s="237"/>
      <c r="T306" s="238"/>
      <c r="AT306" s="233" t="s">
        <v>236</v>
      </c>
      <c r="AU306" s="233" t="s">
        <v>89</v>
      </c>
      <c r="AV306" s="12" t="s">
        <v>84</v>
      </c>
      <c r="AW306" s="12" t="s">
        <v>40</v>
      </c>
      <c r="AX306" s="12" t="s">
        <v>77</v>
      </c>
      <c r="AY306" s="233" t="s">
        <v>146</v>
      </c>
    </row>
    <row r="307" s="13" customFormat="1">
      <c r="B307" s="239"/>
      <c r="D307" s="225" t="s">
        <v>236</v>
      </c>
      <c r="E307" s="240" t="s">
        <v>5</v>
      </c>
      <c r="F307" s="241" t="s">
        <v>591</v>
      </c>
      <c r="H307" s="242">
        <v>38.219999999999999</v>
      </c>
      <c r="I307" s="243"/>
      <c r="L307" s="239"/>
      <c r="M307" s="244"/>
      <c r="N307" s="245"/>
      <c r="O307" s="245"/>
      <c r="P307" s="245"/>
      <c r="Q307" s="245"/>
      <c r="R307" s="245"/>
      <c r="S307" s="245"/>
      <c r="T307" s="246"/>
      <c r="AT307" s="240" t="s">
        <v>236</v>
      </c>
      <c r="AU307" s="240" t="s">
        <v>89</v>
      </c>
      <c r="AV307" s="13" t="s">
        <v>89</v>
      </c>
      <c r="AW307" s="13" t="s">
        <v>40</v>
      </c>
      <c r="AX307" s="13" t="s">
        <v>77</v>
      </c>
      <c r="AY307" s="240" t="s">
        <v>146</v>
      </c>
    </row>
    <row r="308" s="12" customFormat="1">
      <c r="B308" s="232"/>
      <c r="D308" s="225" t="s">
        <v>236</v>
      </c>
      <c r="E308" s="233" t="s">
        <v>5</v>
      </c>
      <c r="F308" s="234" t="s">
        <v>267</v>
      </c>
      <c r="H308" s="233" t="s">
        <v>5</v>
      </c>
      <c r="I308" s="235"/>
      <c r="L308" s="232"/>
      <c r="M308" s="236"/>
      <c r="N308" s="237"/>
      <c r="O308" s="237"/>
      <c r="P308" s="237"/>
      <c r="Q308" s="237"/>
      <c r="R308" s="237"/>
      <c r="S308" s="237"/>
      <c r="T308" s="238"/>
      <c r="AT308" s="233" t="s">
        <v>236</v>
      </c>
      <c r="AU308" s="233" t="s">
        <v>89</v>
      </c>
      <c r="AV308" s="12" t="s">
        <v>84</v>
      </c>
      <c r="AW308" s="12" t="s">
        <v>40</v>
      </c>
      <c r="AX308" s="12" t="s">
        <v>77</v>
      </c>
      <c r="AY308" s="233" t="s">
        <v>146</v>
      </c>
    </row>
    <row r="309" s="13" customFormat="1">
      <c r="B309" s="239"/>
      <c r="D309" s="225" t="s">
        <v>236</v>
      </c>
      <c r="E309" s="240" t="s">
        <v>5</v>
      </c>
      <c r="F309" s="241" t="s">
        <v>592</v>
      </c>
      <c r="H309" s="242">
        <v>254.96299999999999</v>
      </c>
      <c r="I309" s="243"/>
      <c r="L309" s="239"/>
      <c r="M309" s="244"/>
      <c r="N309" s="245"/>
      <c r="O309" s="245"/>
      <c r="P309" s="245"/>
      <c r="Q309" s="245"/>
      <c r="R309" s="245"/>
      <c r="S309" s="245"/>
      <c r="T309" s="246"/>
      <c r="AT309" s="240" t="s">
        <v>236</v>
      </c>
      <c r="AU309" s="240" t="s">
        <v>89</v>
      </c>
      <c r="AV309" s="13" t="s">
        <v>89</v>
      </c>
      <c r="AW309" s="13" t="s">
        <v>40</v>
      </c>
      <c r="AX309" s="13" t="s">
        <v>77</v>
      </c>
      <c r="AY309" s="240" t="s">
        <v>146</v>
      </c>
    </row>
    <row r="310" s="12" customFormat="1">
      <c r="B310" s="232"/>
      <c r="D310" s="225" t="s">
        <v>236</v>
      </c>
      <c r="E310" s="233" t="s">
        <v>5</v>
      </c>
      <c r="F310" s="234" t="s">
        <v>593</v>
      </c>
      <c r="H310" s="233" t="s">
        <v>5</v>
      </c>
      <c r="I310" s="235"/>
      <c r="L310" s="232"/>
      <c r="M310" s="236"/>
      <c r="N310" s="237"/>
      <c r="O310" s="237"/>
      <c r="P310" s="237"/>
      <c r="Q310" s="237"/>
      <c r="R310" s="237"/>
      <c r="S310" s="237"/>
      <c r="T310" s="238"/>
      <c r="AT310" s="233" t="s">
        <v>236</v>
      </c>
      <c r="AU310" s="233" t="s">
        <v>89</v>
      </c>
      <c r="AV310" s="12" t="s">
        <v>84</v>
      </c>
      <c r="AW310" s="12" t="s">
        <v>40</v>
      </c>
      <c r="AX310" s="12" t="s">
        <v>77</v>
      </c>
      <c r="AY310" s="233" t="s">
        <v>146</v>
      </c>
    </row>
    <row r="311" s="13" customFormat="1">
      <c r="B311" s="239"/>
      <c r="D311" s="225" t="s">
        <v>236</v>
      </c>
      <c r="E311" s="240" t="s">
        <v>5</v>
      </c>
      <c r="F311" s="241" t="s">
        <v>594</v>
      </c>
      <c r="H311" s="242">
        <v>538.125</v>
      </c>
      <c r="I311" s="243"/>
      <c r="L311" s="239"/>
      <c r="M311" s="244"/>
      <c r="N311" s="245"/>
      <c r="O311" s="245"/>
      <c r="P311" s="245"/>
      <c r="Q311" s="245"/>
      <c r="R311" s="245"/>
      <c r="S311" s="245"/>
      <c r="T311" s="246"/>
      <c r="AT311" s="240" t="s">
        <v>236</v>
      </c>
      <c r="AU311" s="240" t="s">
        <v>89</v>
      </c>
      <c r="AV311" s="13" t="s">
        <v>89</v>
      </c>
      <c r="AW311" s="13" t="s">
        <v>40</v>
      </c>
      <c r="AX311" s="13" t="s">
        <v>77</v>
      </c>
      <c r="AY311" s="240" t="s">
        <v>146</v>
      </c>
    </row>
    <row r="312" s="13" customFormat="1">
      <c r="B312" s="239"/>
      <c r="D312" s="225" t="s">
        <v>236</v>
      </c>
      <c r="E312" s="240" t="s">
        <v>5</v>
      </c>
      <c r="F312" s="241" t="s">
        <v>595</v>
      </c>
      <c r="H312" s="242">
        <v>4</v>
      </c>
      <c r="I312" s="243"/>
      <c r="L312" s="239"/>
      <c r="M312" s="244"/>
      <c r="N312" s="245"/>
      <c r="O312" s="245"/>
      <c r="P312" s="245"/>
      <c r="Q312" s="245"/>
      <c r="R312" s="245"/>
      <c r="S312" s="245"/>
      <c r="T312" s="246"/>
      <c r="AT312" s="240" t="s">
        <v>236</v>
      </c>
      <c r="AU312" s="240" t="s">
        <v>89</v>
      </c>
      <c r="AV312" s="13" t="s">
        <v>89</v>
      </c>
      <c r="AW312" s="13" t="s">
        <v>40</v>
      </c>
      <c r="AX312" s="13" t="s">
        <v>77</v>
      </c>
      <c r="AY312" s="240" t="s">
        <v>146</v>
      </c>
    </row>
    <row r="313" s="13" customFormat="1">
      <c r="B313" s="239"/>
      <c r="D313" s="225" t="s">
        <v>236</v>
      </c>
      <c r="E313" s="240" t="s">
        <v>5</v>
      </c>
      <c r="F313" s="241" t="s">
        <v>596</v>
      </c>
      <c r="H313" s="242">
        <v>-16.5</v>
      </c>
      <c r="I313" s="243"/>
      <c r="L313" s="239"/>
      <c r="M313" s="244"/>
      <c r="N313" s="245"/>
      <c r="O313" s="245"/>
      <c r="P313" s="245"/>
      <c r="Q313" s="245"/>
      <c r="R313" s="245"/>
      <c r="S313" s="245"/>
      <c r="T313" s="246"/>
      <c r="AT313" s="240" t="s">
        <v>236</v>
      </c>
      <c r="AU313" s="240" t="s">
        <v>89</v>
      </c>
      <c r="AV313" s="13" t="s">
        <v>89</v>
      </c>
      <c r="AW313" s="13" t="s">
        <v>40</v>
      </c>
      <c r="AX313" s="13" t="s">
        <v>77</v>
      </c>
      <c r="AY313" s="240" t="s">
        <v>146</v>
      </c>
    </row>
    <row r="314" s="14" customFormat="1">
      <c r="B314" s="247"/>
      <c r="D314" s="225" t="s">
        <v>236</v>
      </c>
      <c r="E314" s="248" t="s">
        <v>5</v>
      </c>
      <c r="F314" s="249" t="s">
        <v>242</v>
      </c>
      <c r="H314" s="250">
        <v>818.80799999999999</v>
      </c>
      <c r="I314" s="251"/>
      <c r="L314" s="247"/>
      <c r="M314" s="252"/>
      <c r="N314" s="253"/>
      <c r="O314" s="253"/>
      <c r="P314" s="253"/>
      <c r="Q314" s="253"/>
      <c r="R314" s="253"/>
      <c r="S314" s="253"/>
      <c r="T314" s="254"/>
      <c r="AT314" s="248" t="s">
        <v>236</v>
      </c>
      <c r="AU314" s="248" t="s">
        <v>89</v>
      </c>
      <c r="AV314" s="14" t="s">
        <v>145</v>
      </c>
      <c r="AW314" s="14" t="s">
        <v>40</v>
      </c>
      <c r="AX314" s="14" t="s">
        <v>84</v>
      </c>
      <c r="AY314" s="248" t="s">
        <v>146</v>
      </c>
    </row>
    <row r="315" s="1" customFormat="1" ht="16.5" customHeight="1">
      <c r="B315" s="212"/>
      <c r="C315" s="266" t="s">
        <v>429</v>
      </c>
      <c r="D315" s="266" t="s">
        <v>881</v>
      </c>
      <c r="E315" s="267" t="s">
        <v>956</v>
      </c>
      <c r="F315" s="268" t="s">
        <v>957</v>
      </c>
      <c r="G315" s="269" t="s">
        <v>306</v>
      </c>
      <c r="H315" s="270">
        <v>21.616</v>
      </c>
      <c r="I315" s="271"/>
      <c r="J315" s="272">
        <f>ROUND(I315*H315,2)</f>
        <v>0</v>
      </c>
      <c r="K315" s="268" t="s">
        <v>233</v>
      </c>
      <c r="L315" s="273"/>
      <c r="M315" s="274" t="s">
        <v>5</v>
      </c>
      <c r="N315" s="275" t="s">
        <v>49</v>
      </c>
      <c r="O315" s="49"/>
      <c r="P315" s="222">
        <f>O315*H315</f>
        <v>0</v>
      </c>
      <c r="Q315" s="222">
        <v>0.55000000000000004</v>
      </c>
      <c r="R315" s="222">
        <f>Q315*H315</f>
        <v>11.888800000000002</v>
      </c>
      <c r="S315" s="222">
        <v>0</v>
      </c>
      <c r="T315" s="223">
        <f>S315*H315</f>
        <v>0</v>
      </c>
      <c r="AR315" s="26" t="s">
        <v>452</v>
      </c>
      <c r="AT315" s="26" t="s">
        <v>881</v>
      </c>
      <c r="AU315" s="26" t="s">
        <v>89</v>
      </c>
      <c r="AY315" s="26" t="s">
        <v>146</v>
      </c>
      <c r="BE315" s="224">
        <f>IF(N315="základní",J315,0)</f>
        <v>0</v>
      </c>
      <c r="BF315" s="224">
        <f>IF(N315="snížená",J315,0)</f>
        <v>0</v>
      </c>
      <c r="BG315" s="224">
        <f>IF(N315="zákl. přenesená",J315,0)</f>
        <v>0</v>
      </c>
      <c r="BH315" s="224">
        <f>IF(N315="sníž. přenesená",J315,0)</f>
        <v>0</v>
      </c>
      <c r="BI315" s="224">
        <f>IF(N315="nulová",J315,0)</f>
        <v>0</v>
      </c>
      <c r="BJ315" s="26" t="s">
        <v>89</v>
      </c>
      <c r="BK315" s="224">
        <f>ROUND(I315*H315,2)</f>
        <v>0</v>
      </c>
      <c r="BL315" s="26" t="s">
        <v>329</v>
      </c>
      <c r="BM315" s="26" t="s">
        <v>958</v>
      </c>
    </row>
    <row r="316" s="1" customFormat="1">
      <c r="B316" s="48"/>
      <c r="D316" s="225" t="s">
        <v>153</v>
      </c>
      <c r="F316" s="226" t="s">
        <v>957</v>
      </c>
      <c r="I316" s="227"/>
      <c r="L316" s="48"/>
      <c r="M316" s="228"/>
      <c r="N316" s="49"/>
      <c r="O316" s="49"/>
      <c r="P316" s="49"/>
      <c r="Q316" s="49"/>
      <c r="R316" s="49"/>
      <c r="S316" s="49"/>
      <c r="T316" s="87"/>
      <c r="AT316" s="26" t="s">
        <v>153</v>
      </c>
      <c r="AU316" s="26" t="s">
        <v>89</v>
      </c>
    </row>
    <row r="317" s="13" customFormat="1">
      <c r="B317" s="239"/>
      <c r="D317" s="225" t="s">
        <v>236</v>
      </c>
      <c r="E317" s="240" t="s">
        <v>5</v>
      </c>
      <c r="F317" s="241" t="s">
        <v>959</v>
      </c>
      <c r="H317" s="242">
        <v>19.651</v>
      </c>
      <c r="I317" s="243"/>
      <c r="L317" s="239"/>
      <c r="M317" s="244"/>
      <c r="N317" s="245"/>
      <c r="O317" s="245"/>
      <c r="P317" s="245"/>
      <c r="Q317" s="245"/>
      <c r="R317" s="245"/>
      <c r="S317" s="245"/>
      <c r="T317" s="246"/>
      <c r="AT317" s="240" t="s">
        <v>236</v>
      </c>
      <c r="AU317" s="240" t="s">
        <v>89</v>
      </c>
      <c r="AV317" s="13" t="s">
        <v>89</v>
      </c>
      <c r="AW317" s="13" t="s">
        <v>40</v>
      </c>
      <c r="AX317" s="13" t="s">
        <v>77</v>
      </c>
      <c r="AY317" s="240" t="s">
        <v>146</v>
      </c>
    </row>
    <row r="318" s="13" customFormat="1">
      <c r="B318" s="239"/>
      <c r="D318" s="225" t="s">
        <v>236</v>
      </c>
      <c r="E318" s="240" t="s">
        <v>5</v>
      </c>
      <c r="F318" s="241" t="s">
        <v>960</v>
      </c>
      <c r="H318" s="242">
        <v>1.9650000000000001</v>
      </c>
      <c r="I318" s="243"/>
      <c r="L318" s="239"/>
      <c r="M318" s="244"/>
      <c r="N318" s="245"/>
      <c r="O318" s="245"/>
      <c r="P318" s="245"/>
      <c r="Q318" s="245"/>
      <c r="R318" s="245"/>
      <c r="S318" s="245"/>
      <c r="T318" s="246"/>
      <c r="AT318" s="240" t="s">
        <v>236</v>
      </c>
      <c r="AU318" s="240" t="s">
        <v>89</v>
      </c>
      <c r="AV318" s="13" t="s">
        <v>89</v>
      </c>
      <c r="AW318" s="13" t="s">
        <v>40</v>
      </c>
      <c r="AX318" s="13" t="s">
        <v>77</v>
      </c>
      <c r="AY318" s="240" t="s">
        <v>146</v>
      </c>
    </row>
    <row r="319" s="14" customFormat="1">
      <c r="B319" s="247"/>
      <c r="D319" s="225" t="s">
        <v>236</v>
      </c>
      <c r="E319" s="248" t="s">
        <v>5</v>
      </c>
      <c r="F319" s="249" t="s">
        <v>242</v>
      </c>
      <c r="H319" s="250">
        <v>21.616</v>
      </c>
      <c r="I319" s="251"/>
      <c r="L319" s="247"/>
      <c r="M319" s="252"/>
      <c r="N319" s="253"/>
      <c r="O319" s="253"/>
      <c r="P319" s="253"/>
      <c r="Q319" s="253"/>
      <c r="R319" s="253"/>
      <c r="S319" s="253"/>
      <c r="T319" s="254"/>
      <c r="AT319" s="248" t="s">
        <v>236</v>
      </c>
      <c r="AU319" s="248" t="s">
        <v>89</v>
      </c>
      <c r="AV319" s="14" t="s">
        <v>145</v>
      </c>
      <c r="AW319" s="14" t="s">
        <v>40</v>
      </c>
      <c r="AX319" s="14" t="s">
        <v>84</v>
      </c>
      <c r="AY319" s="248" t="s">
        <v>146</v>
      </c>
    </row>
    <row r="320" s="1" customFormat="1" ht="25.5" customHeight="1">
      <c r="B320" s="212"/>
      <c r="C320" s="213" t="s">
        <v>437</v>
      </c>
      <c r="D320" s="213" t="s">
        <v>148</v>
      </c>
      <c r="E320" s="214" t="s">
        <v>951</v>
      </c>
      <c r="F320" s="215" t="s">
        <v>952</v>
      </c>
      <c r="G320" s="216" t="s">
        <v>232</v>
      </c>
      <c r="H320" s="217">
        <v>9.5999999999999996</v>
      </c>
      <c r="I320" s="218"/>
      <c r="J320" s="219">
        <f>ROUND(I320*H320,2)</f>
        <v>0</v>
      </c>
      <c r="K320" s="215" t="s">
        <v>233</v>
      </c>
      <c r="L320" s="48"/>
      <c r="M320" s="220" t="s">
        <v>5</v>
      </c>
      <c r="N320" s="221" t="s">
        <v>49</v>
      </c>
      <c r="O320" s="49"/>
      <c r="P320" s="222">
        <f>O320*H320</f>
        <v>0</v>
      </c>
      <c r="Q320" s="222">
        <v>0</v>
      </c>
      <c r="R320" s="222">
        <f>Q320*H320</f>
        <v>0</v>
      </c>
      <c r="S320" s="222">
        <v>0</v>
      </c>
      <c r="T320" s="223">
        <f>S320*H320</f>
        <v>0</v>
      </c>
      <c r="AR320" s="26" t="s">
        <v>329</v>
      </c>
      <c r="AT320" s="26" t="s">
        <v>148</v>
      </c>
      <c r="AU320" s="26" t="s">
        <v>89</v>
      </c>
      <c r="AY320" s="26" t="s">
        <v>146</v>
      </c>
      <c r="BE320" s="224">
        <f>IF(N320="základní",J320,0)</f>
        <v>0</v>
      </c>
      <c r="BF320" s="224">
        <f>IF(N320="snížená",J320,0)</f>
        <v>0</v>
      </c>
      <c r="BG320" s="224">
        <f>IF(N320="zákl. přenesená",J320,0)</f>
        <v>0</v>
      </c>
      <c r="BH320" s="224">
        <f>IF(N320="sníž. přenesená",J320,0)</f>
        <v>0</v>
      </c>
      <c r="BI320" s="224">
        <f>IF(N320="nulová",J320,0)</f>
        <v>0</v>
      </c>
      <c r="BJ320" s="26" t="s">
        <v>89</v>
      </c>
      <c r="BK320" s="224">
        <f>ROUND(I320*H320,2)</f>
        <v>0</v>
      </c>
      <c r="BL320" s="26" t="s">
        <v>329</v>
      </c>
      <c r="BM320" s="26" t="s">
        <v>961</v>
      </c>
    </row>
    <row r="321" s="1" customFormat="1">
      <c r="B321" s="48"/>
      <c r="D321" s="225" t="s">
        <v>153</v>
      </c>
      <c r="F321" s="226" t="s">
        <v>954</v>
      </c>
      <c r="I321" s="227"/>
      <c r="L321" s="48"/>
      <c r="M321" s="228"/>
      <c r="N321" s="49"/>
      <c r="O321" s="49"/>
      <c r="P321" s="49"/>
      <c r="Q321" s="49"/>
      <c r="R321" s="49"/>
      <c r="S321" s="49"/>
      <c r="T321" s="87"/>
      <c r="AT321" s="26" t="s">
        <v>153</v>
      </c>
      <c r="AU321" s="26" t="s">
        <v>89</v>
      </c>
    </row>
    <row r="322" s="12" customFormat="1">
      <c r="B322" s="232"/>
      <c r="D322" s="225" t="s">
        <v>236</v>
      </c>
      <c r="E322" s="233" t="s">
        <v>5</v>
      </c>
      <c r="F322" s="234" t="s">
        <v>865</v>
      </c>
      <c r="H322" s="233" t="s">
        <v>5</v>
      </c>
      <c r="I322" s="235"/>
      <c r="L322" s="232"/>
      <c r="M322" s="236"/>
      <c r="N322" s="237"/>
      <c r="O322" s="237"/>
      <c r="P322" s="237"/>
      <c r="Q322" s="237"/>
      <c r="R322" s="237"/>
      <c r="S322" s="237"/>
      <c r="T322" s="238"/>
      <c r="AT322" s="233" t="s">
        <v>236</v>
      </c>
      <c r="AU322" s="233" t="s">
        <v>89</v>
      </c>
      <c r="AV322" s="12" t="s">
        <v>84</v>
      </c>
      <c r="AW322" s="12" t="s">
        <v>40</v>
      </c>
      <c r="AX322" s="12" t="s">
        <v>77</v>
      </c>
      <c r="AY322" s="233" t="s">
        <v>146</v>
      </c>
    </row>
    <row r="323" s="12" customFormat="1">
      <c r="B323" s="232"/>
      <c r="D323" s="225" t="s">
        <v>236</v>
      </c>
      <c r="E323" s="233" t="s">
        <v>5</v>
      </c>
      <c r="F323" s="234" t="s">
        <v>866</v>
      </c>
      <c r="H323" s="233" t="s">
        <v>5</v>
      </c>
      <c r="I323" s="235"/>
      <c r="L323" s="232"/>
      <c r="M323" s="236"/>
      <c r="N323" s="237"/>
      <c r="O323" s="237"/>
      <c r="P323" s="237"/>
      <c r="Q323" s="237"/>
      <c r="R323" s="237"/>
      <c r="S323" s="237"/>
      <c r="T323" s="238"/>
      <c r="AT323" s="233" t="s">
        <v>236</v>
      </c>
      <c r="AU323" s="233" t="s">
        <v>89</v>
      </c>
      <c r="AV323" s="12" t="s">
        <v>84</v>
      </c>
      <c r="AW323" s="12" t="s">
        <v>40</v>
      </c>
      <c r="AX323" s="12" t="s">
        <v>77</v>
      </c>
      <c r="AY323" s="233" t="s">
        <v>146</v>
      </c>
    </row>
    <row r="324" s="13" customFormat="1">
      <c r="B324" s="239"/>
      <c r="D324" s="225" t="s">
        <v>236</v>
      </c>
      <c r="E324" s="240" t="s">
        <v>5</v>
      </c>
      <c r="F324" s="241" t="s">
        <v>950</v>
      </c>
      <c r="H324" s="242">
        <v>9.5999999999999996</v>
      </c>
      <c r="I324" s="243"/>
      <c r="L324" s="239"/>
      <c r="M324" s="244"/>
      <c r="N324" s="245"/>
      <c r="O324" s="245"/>
      <c r="P324" s="245"/>
      <c r="Q324" s="245"/>
      <c r="R324" s="245"/>
      <c r="S324" s="245"/>
      <c r="T324" s="246"/>
      <c r="AT324" s="240" t="s">
        <v>236</v>
      </c>
      <c r="AU324" s="240" t="s">
        <v>89</v>
      </c>
      <c r="AV324" s="13" t="s">
        <v>89</v>
      </c>
      <c r="AW324" s="13" t="s">
        <v>40</v>
      </c>
      <c r="AX324" s="13" t="s">
        <v>77</v>
      </c>
      <c r="AY324" s="240" t="s">
        <v>146</v>
      </c>
    </row>
    <row r="325" s="14" customFormat="1">
      <c r="B325" s="247"/>
      <c r="D325" s="225" t="s">
        <v>236</v>
      </c>
      <c r="E325" s="248" t="s">
        <v>5</v>
      </c>
      <c r="F325" s="249" t="s">
        <v>242</v>
      </c>
      <c r="H325" s="250">
        <v>9.5999999999999996</v>
      </c>
      <c r="I325" s="251"/>
      <c r="L325" s="247"/>
      <c r="M325" s="252"/>
      <c r="N325" s="253"/>
      <c r="O325" s="253"/>
      <c r="P325" s="253"/>
      <c r="Q325" s="253"/>
      <c r="R325" s="253"/>
      <c r="S325" s="253"/>
      <c r="T325" s="254"/>
      <c r="AT325" s="248" t="s">
        <v>236</v>
      </c>
      <c r="AU325" s="248" t="s">
        <v>89</v>
      </c>
      <c r="AV325" s="14" t="s">
        <v>145</v>
      </c>
      <c r="AW325" s="14" t="s">
        <v>40</v>
      </c>
      <c r="AX325" s="14" t="s">
        <v>84</v>
      </c>
      <c r="AY325" s="248" t="s">
        <v>146</v>
      </c>
    </row>
    <row r="326" s="1" customFormat="1" ht="16.5" customHeight="1">
      <c r="B326" s="212"/>
      <c r="C326" s="266" t="s">
        <v>445</v>
      </c>
      <c r="D326" s="266" t="s">
        <v>881</v>
      </c>
      <c r="E326" s="267" t="s">
        <v>956</v>
      </c>
      <c r="F326" s="268" t="s">
        <v>957</v>
      </c>
      <c r="G326" s="269" t="s">
        <v>306</v>
      </c>
      <c r="H326" s="270">
        <v>0.253</v>
      </c>
      <c r="I326" s="271"/>
      <c r="J326" s="272">
        <f>ROUND(I326*H326,2)</f>
        <v>0</v>
      </c>
      <c r="K326" s="268" t="s">
        <v>233</v>
      </c>
      <c r="L326" s="273"/>
      <c r="M326" s="274" t="s">
        <v>5</v>
      </c>
      <c r="N326" s="275" t="s">
        <v>49</v>
      </c>
      <c r="O326" s="49"/>
      <c r="P326" s="222">
        <f>O326*H326</f>
        <v>0</v>
      </c>
      <c r="Q326" s="222">
        <v>0.55000000000000004</v>
      </c>
      <c r="R326" s="222">
        <f>Q326*H326</f>
        <v>0.13915000000000002</v>
      </c>
      <c r="S326" s="222">
        <v>0</v>
      </c>
      <c r="T326" s="223">
        <f>S326*H326</f>
        <v>0</v>
      </c>
      <c r="AR326" s="26" t="s">
        <v>452</v>
      </c>
      <c r="AT326" s="26" t="s">
        <v>881</v>
      </c>
      <c r="AU326" s="26" t="s">
        <v>89</v>
      </c>
      <c r="AY326" s="26" t="s">
        <v>146</v>
      </c>
      <c r="BE326" s="224">
        <f>IF(N326="základní",J326,0)</f>
        <v>0</v>
      </c>
      <c r="BF326" s="224">
        <f>IF(N326="snížená",J326,0)</f>
        <v>0</v>
      </c>
      <c r="BG326" s="224">
        <f>IF(N326="zákl. přenesená",J326,0)</f>
        <v>0</v>
      </c>
      <c r="BH326" s="224">
        <f>IF(N326="sníž. přenesená",J326,0)</f>
        <v>0</v>
      </c>
      <c r="BI326" s="224">
        <f>IF(N326="nulová",J326,0)</f>
        <v>0</v>
      </c>
      <c r="BJ326" s="26" t="s">
        <v>89</v>
      </c>
      <c r="BK326" s="224">
        <f>ROUND(I326*H326,2)</f>
        <v>0</v>
      </c>
      <c r="BL326" s="26" t="s">
        <v>329</v>
      </c>
      <c r="BM326" s="26" t="s">
        <v>962</v>
      </c>
    </row>
    <row r="327" s="1" customFormat="1">
      <c r="B327" s="48"/>
      <c r="D327" s="225" t="s">
        <v>153</v>
      </c>
      <c r="F327" s="226" t="s">
        <v>957</v>
      </c>
      <c r="I327" s="227"/>
      <c r="L327" s="48"/>
      <c r="M327" s="228"/>
      <c r="N327" s="49"/>
      <c r="O327" s="49"/>
      <c r="P327" s="49"/>
      <c r="Q327" s="49"/>
      <c r="R327" s="49"/>
      <c r="S327" s="49"/>
      <c r="T327" s="87"/>
      <c r="AT327" s="26" t="s">
        <v>153</v>
      </c>
      <c r="AU327" s="26" t="s">
        <v>89</v>
      </c>
    </row>
    <row r="328" s="13" customFormat="1">
      <c r="B328" s="239"/>
      <c r="D328" s="225" t="s">
        <v>236</v>
      </c>
      <c r="E328" s="240" t="s">
        <v>5</v>
      </c>
      <c r="F328" s="241" t="s">
        <v>963</v>
      </c>
      <c r="H328" s="242">
        <v>0.23000000000000001</v>
      </c>
      <c r="I328" s="243"/>
      <c r="L328" s="239"/>
      <c r="M328" s="244"/>
      <c r="N328" s="245"/>
      <c r="O328" s="245"/>
      <c r="P328" s="245"/>
      <c r="Q328" s="245"/>
      <c r="R328" s="245"/>
      <c r="S328" s="245"/>
      <c r="T328" s="246"/>
      <c r="AT328" s="240" t="s">
        <v>236</v>
      </c>
      <c r="AU328" s="240" t="s">
        <v>89</v>
      </c>
      <c r="AV328" s="13" t="s">
        <v>89</v>
      </c>
      <c r="AW328" s="13" t="s">
        <v>40</v>
      </c>
      <c r="AX328" s="13" t="s">
        <v>77</v>
      </c>
      <c r="AY328" s="240" t="s">
        <v>146</v>
      </c>
    </row>
    <row r="329" s="13" customFormat="1">
      <c r="B329" s="239"/>
      <c r="D329" s="225" t="s">
        <v>236</v>
      </c>
      <c r="E329" s="240" t="s">
        <v>5</v>
      </c>
      <c r="F329" s="241" t="s">
        <v>964</v>
      </c>
      <c r="H329" s="242">
        <v>0.023</v>
      </c>
      <c r="I329" s="243"/>
      <c r="L329" s="239"/>
      <c r="M329" s="244"/>
      <c r="N329" s="245"/>
      <c r="O329" s="245"/>
      <c r="P329" s="245"/>
      <c r="Q329" s="245"/>
      <c r="R329" s="245"/>
      <c r="S329" s="245"/>
      <c r="T329" s="246"/>
      <c r="AT329" s="240" t="s">
        <v>236</v>
      </c>
      <c r="AU329" s="240" t="s">
        <v>89</v>
      </c>
      <c r="AV329" s="13" t="s">
        <v>89</v>
      </c>
      <c r="AW329" s="13" t="s">
        <v>40</v>
      </c>
      <c r="AX329" s="13" t="s">
        <v>77</v>
      </c>
      <c r="AY329" s="240" t="s">
        <v>146</v>
      </c>
    </row>
    <row r="330" s="14" customFormat="1">
      <c r="B330" s="247"/>
      <c r="D330" s="225" t="s">
        <v>236</v>
      </c>
      <c r="E330" s="248" t="s">
        <v>5</v>
      </c>
      <c r="F330" s="249" t="s">
        <v>242</v>
      </c>
      <c r="H330" s="250">
        <v>0.253</v>
      </c>
      <c r="I330" s="251"/>
      <c r="L330" s="247"/>
      <c r="M330" s="252"/>
      <c r="N330" s="253"/>
      <c r="O330" s="253"/>
      <c r="P330" s="253"/>
      <c r="Q330" s="253"/>
      <c r="R330" s="253"/>
      <c r="S330" s="253"/>
      <c r="T330" s="254"/>
      <c r="AT330" s="248" t="s">
        <v>236</v>
      </c>
      <c r="AU330" s="248" t="s">
        <v>89</v>
      </c>
      <c r="AV330" s="14" t="s">
        <v>145</v>
      </c>
      <c r="AW330" s="14" t="s">
        <v>40</v>
      </c>
      <c r="AX330" s="14" t="s">
        <v>84</v>
      </c>
      <c r="AY330" s="248" t="s">
        <v>146</v>
      </c>
    </row>
    <row r="331" s="1" customFormat="1" ht="25.5" customHeight="1">
      <c r="B331" s="212"/>
      <c r="C331" s="213" t="s">
        <v>452</v>
      </c>
      <c r="D331" s="213" t="s">
        <v>148</v>
      </c>
      <c r="E331" s="214" t="s">
        <v>965</v>
      </c>
      <c r="F331" s="215" t="s">
        <v>966</v>
      </c>
      <c r="G331" s="216" t="s">
        <v>232</v>
      </c>
      <c r="H331" s="217">
        <v>129.47</v>
      </c>
      <c r="I331" s="218"/>
      <c r="J331" s="219">
        <f>ROUND(I331*H331,2)</f>
        <v>0</v>
      </c>
      <c r="K331" s="215" t="s">
        <v>233</v>
      </c>
      <c r="L331" s="48"/>
      <c r="M331" s="220" t="s">
        <v>5</v>
      </c>
      <c r="N331" s="221" t="s">
        <v>49</v>
      </c>
      <c r="O331" s="49"/>
      <c r="P331" s="222">
        <f>O331*H331</f>
        <v>0</v>
      </c>
      <c r="Q331" s="222">
        <v>0</v>
      </c>
      <c r="R331" s="222">
        <f>Q331*H331</f>
        <v>0</v>
      </c>
      <c r="S331" s="222">
        <v>0</v>
      </c>
      <c r="T331" s="223">
        <f>S331*H331</f>
        <v>0</v>
      </c>
      <c r="AR331" s="26" t="s">
        <v>329</v>
      </c>
      <c r="AT331" s="26" t="s">
        <v>148</v>
      </c>
      <c r="AU331" s="26" t="s">
        <v>89</v>
      </c>
      <c r="AY331" s="26" t="s">
        <v>146</v>
      </c>
      <c r="BE331" s="224">
        <f>IF(N331="základní",J331,0)</f>
        <v>0</v>
      </c>
      <c r="BF331" s="224">
        <f>IF(N331="snížená",J331,0)</f>
        <v>0</v>
      </c>
      <c r="BG331" s="224">
        <f>IF(N331="zákl. přenesená",J331,0)</f>
        <v>0</v>
      </c>
      <c r="BH331" s="224">
        <f>IF(N331="sníž. přenesená",J331,0)</f>
        <v>0</v>
      </c>
      <c r="BI331" s="224">
        <f>IF(N331="nulová",J331,0)</f>
        <v>0</v>
      </c>
      <c r="BJ331" s="26" t="s">
        <v>89</v>
      </c>
      <c r="BK331" s="224">
        <f>ROUND(I331*H331,2)</f>
        <v>0</v>
      </c>
      <c r="BL331" s="26" t="s">
        <v>329</v>
      </c>
      <c r="BM331" s="26" t="s">
        <v>967</v>
      </c>
    </row>
    <row r="332" s="1" customFormat="1">
      <c r="B332" s="48"/>
      <c r="D332" s="225" t="s">
        <v>153</v>
      </c>
      <c r="F332" s="226" t="s">
        <v>968</v>
      </c>
      <c r="I332" s="227"/>
      <c r="L332" s="48"/>
      <c r="M332" s="228"/>
      <c r="N332" s="49"/>
      <c r="O332" s="49"/>
      <c r="P332" s="49"/>
      <c r="Q332" s="49"/>
      <c r="R332" s="49"/>
      <c r="S332" s="49"/>
      <c r="T332" s="87"/>
      <c r="AT332" s="26" t="s">
        <v>153</v>
      </c>
      <c r="AU332" s="26" t="s">
        <v>89</v>
      </c>
    </row>
    <row r="333" s="12" customFormat="1">
      <c r="B333" s="232"/>
      <c r="D333" s="225" t="s">
        <v>236</v>
      </c>
      <c r="E333" s="233" t="s">
        <v>5</v>
      </c>
      <c r="F333" s="234" t="s">
        <v>865</v>
      </c>
      <c r="H333" s="233" t="s">
        <v>5</v>
      </c>
      <c r="I333" s="235"/>
      <c r="L333" s="232"/>
      <c r="M333" s="236"/>
      <c r="N333" s="237"/>
      <c r="O333" s="237"/>
      <c r="P333" s="237"/>
      <c r="Q333" s="237"/>
      <c r="R333" s="237"/>
      <c r="S333" s="237"/>
      <c r="T333" s="238"/>
      <c r="AT333" s="233" t="s">
        <v>236</v>
      </c>
      <c r="AU333" s="233" t="s">
        <v>89</v>
      </c>
      <c r="AV333" s="12" t="s">
        <v>84</v>
      </c>
      <c r="AW333" s="12" t="s">
        <v>40</v>
      </c>
      <c r="AX333" s="12" t="s">
        <v>77</v>
      </c>
      <c r="AY333" s="233" t="s">
        <v>146</v>
      </c>
    </row>
    <row r="334" s="12" customFormat="1">
      <c r="B334" s="232"/>
      <c r="D334" s="225" t="s">
        <v>236</v>
      </c>
      <c r="E334" s="233" t="s">
        <v>5</v>
      </c>
      <c r="F334" s="234" t="s">
        <v>969</v>
      </c>
      <c r="H334" s="233" t="s">
        <v>5</v>
      </c>
      <c r="I334" s="235"/>
      <c r="L334" s="232"/>
      <c r="M334" s="236"/>
      <c r="N334" s="237"/>
      <c r="O334" s="237"/>
      <c r="P334" s="237"/>
      <c r="Q334" s="237"/>
      <c r="R334" s="237"/>
      <c r="S334" s="237"/>
      <c r="T334" s="238"/>
      <c r="AT334" s="233" t="s">
        <v>236</v>
      </c>
      <c r="AU334" s="233" t="s">
        <v>89</v>
      </c>
      <c r="AV334" s="12" t="s">
        <v>84</v>
      </c>
      <c r="AW334" s="12" t="s">
        <v>40</v>
      </c>
      <c r="AX334" s="12" t="s">
        <v>77</v>
      </c>
      <c r="AY334" s="233" t="s">
        <v>146</v>
      </c>
    </row>
    <row r="335" s="13" customFormat="1">
      <c r="B335" s="239"/>
      <c r="D335" s="225" t="s">
        <v>236</v>
      </c>
      <c r="E335" s="240" t="s">
        <v>5</v>
      </c>
      <c r="F335" s="241" t="s">
        <v>970</v>
      </c>
      <c r="H335" s="242">
        <v>129.47</v>
      </c>
      <c r="I335" s="243"/>
      <c r="L335" s="239"/>
      <c r="M335" s="244"/>
      <c r="N335" s="245"/>
      <c r="O335" s="245"/>
      <c r="P335" s="245"/>
      <c r="Q335" s="245"/>
      <c r="R335" s="245"/>
      <c r="S335" s="245"/>
      <c r="T335" s="246"/>
      <c r="AT335" s="240" t="s">
        <v>236</v>
      </c>
      <c r="AU335" s="240" t="s">
        <v>89</v>
      </c>
      <c r="AV335" s="13" t="s">
        <v>89</v>
      </c>
      <c r="AW335" s="13" t="s">
        <v>40</v>
      </c>
      <c r="AX335" s="13" t="s">
        <v>77</v>
      </c>
      <c r="AY335" s="240" t="s">
        <v>146</v>
      </c>
    </row>
    <row r="336" s="14" customFormat="1">
      <c r="B336" s="247"/>
      <c r="D336" s="225" t="s">
        <v>236</v>
      </c>
      <c r="E336" s="248" t="s">
        <v>5</v>
      </c>
      <c r="F336" s="249" t="s">
        <v>242</v>
      </c>
      <c r="H336" s="250">
        <v>129.47</v>
      </c>
      <c r="I336" s="251"/>
      <c r="L336" s="247"/>
      <c r="M336" s="252"/>
      <c r="N336" s="253"/>
      <c r="O336" s="253"/>
      <c r="P336" s="253"/>
      <c r="Q336" s="253"/>
      <c r="R336" s="253"/>
      <c r="S336" s="253"/>
      <c r="T336" s="254"/>
      <c r="AT336" s="248" t="s">
        <v>236</v>
      </c>
      <c r="AU336" s="248" t="s">
        <v>89</v>
      </c>
      <c r="AV336" s="14" t="s">
        <v>145</v>
      </c>
      <c r="AW336" s="14" t="s">
        <v>40</v>
      </c>
      <c r="AX336" s="14" t="s">
        <v>84</v>
      </c>
      <c r="AY336" s="248" t="s">
        <v>146</v>
      </c>
    </row>
    <row r="337" s="1" customFormat="1" ht="16.5" customHeight="1">
      <c r="B337" s="212"/>
      <c r="C337" s="266" t="s">
        <v>458</v>
      </c>
      <c r="D337" s="266" t="s">
        <v>881</v>
      </c>
      <c r="E337" s="267" t="s">
        <v>971</v>
      </c>
      <c r="F337" s="268" t="s">
        <v>972</v>
      </c>
      <c r="G337" s="269" t="s">
        <v>306</v>
      </c>
      <c r="H337" s="270">
        <v>2.552</v>
      </c>
      <c r="I337" s="271"/>
      <c r="J337" s="272">
        <f>ROUND(I337*H337,2)</f>
        <v>0</v>
      </c>
      <c r="K337" s="268" t="s">
        <v>233</v>
      </c>
      <c r="L337" s="273"/>
      <c r="M337" s="274" t="s">
        <v>5</v>
      </c>
      <c r="N337" s="275" t="s">
        <v>49</v>
      </c>
      <c r="O337" s="49"/>
      <c r="P337" s="222">
        <f>O337*H337</f>
        <v>0</v>
      </c>
      <c r="Q337" s="222">
        <v>0.55000000000000004</v>
      </c>
      <c r="R337" s="222">
        <f>Q337*H337</f>
        <v>1.4036000000000002</v>
      </c>
      <c r="S337" s="222">
        <v>0</v>
      </c>
      <c r="T337" s="223">
        <f>S337*H337</f>
        <v>0</v>
      </c>
      <c r="AR337" s="26" t="s">
        <v>452</v>
      </c>
      <c r="AT337" s="26" t="s">
        <v>881</v>
      </c>
      <c r="AU337" s="26" t="s">
        <v>89</v>
      </c>
      <c r="AY337" s="26" t="s">
        <v>146</v>
      </c>
      <c r="BE337" s="224">
        <f>IF(N337="základní",J337,0)</f>
        <v>0</v>
      </c>
      <c r="BF337" s="224">
        <f>IF(N337="snížená",J337,0)</f>
        <v>0</v>
      </c>
      <c r="BG337" s="224">
        <f>IF(N337="zákl. přenesená",J337,0)</f>
        <v>0</v>
      </c>
      <c r="BH337" s="224">
        <f>IF(N337="sníž. přenesená",J337,0)</f>
        <v>0</v>
      </c>
      <c r="BI337" s="224">
        <f>IF(N337="nulová",J337,0)</f>
        <v>0</v>
      </c>
      <c r="BJ337" s="26" t="s">
        <v>89</v>
      </c>
      <c r="BK337" s="224">
        <f>ROUND(I337*H337,2)</f>
        <v>0</v>
      </c>
      <c r="BL337" s="26" t="s">
        <v>329</v>
      </c>
      <c r="BM337" s="26" t="s">
        <v>973</v>
      </c>
    </row>
    <row r="338" s="1" customFormat="1">
      <c r="B338" s="48"/>
      <c r="D338" s="225" t="s">
        <v>153</v>
      </c>
      <c r="F338" s="226" t="s">
        <v>972</v>
      </c>
      <c r="I338" s="227"/>
      <c r="L338" s="48"/>
      <c r="M338" s="228"/>
      <c r="N338" s="49"/>
      <c r="O338" s="49"/>
      <c r="P338" s="49"/>
      <c r="Q338" s="49"/>
      <c r="R338" s="49"/>
      <c r="S338" s="49"/>
      <c r="T338" s="87"/>
      <c r="AT338" s="26" t="s">
        <v>153</v>
      </c>
      <c r="AU338" s="26" t="s">
        <v>89</v>
      </c>
    </row>
    <row r="339" s="13" customFormat="1">
      <c r="B339" s="239"/>
      <c r="D339" s="225" t="s">
        <v>236</v>
      </c>
      <c r="E339" s="240" t="s">
        <v>5</v>
      </c>
      <c r="F339" s="241" t="s">
        <v>974</v>
      </c>
      <c r="H339" s="242">
        <v>2.2189999999999999</v>
      </c>
      <c r="I339" s="243"/>
      <c r="L339" s="239"/>
      <c r="M339" s="244"/>
      <c r="N339" s="245"/>
      <c r="O339" s="245"/>
      <c r="P339" s="245"/>
      <c r="Q339" s="245"/>
      <c r="R339" s="245"/>
      <c r="S339" s="245"/>
      <c r="T339" s="246"/>
      <c r="AT339" s="240" t="s">
        <v>236</v>
      </c>
      <c r="AU339" s="240" t="s">
        <v>89</v>
      </c>
      <c r="AV339" s="13" t="s">
        <v>89</v>
      </c>
      <c r="AW339" s="13" t="s">
        <v>40</v>
      </c>
      <c r="AX339" s="13" t="s">
        <v>77</v>
      </c>
      <c r="AY339" s="240" t="s">
        <v>146</v>
      </c>
    </row>
    <row r="340" s="13" customFormat="1">
      <c r="B340" s="239"/>
      <c r="D340" s="225" t="s">
        <v>236</v>
      </c>
      <c r="E340" s="240" t="s">
        <v>5</v>
      </c>
      <c r="F340" s="241" t="s">
        <v>975</v>
      </c>
      <c r="H340" s="242">
        <v>0.33300000000000002</v>
      </c>
      <c r="I340" s="243"/>
      <c r="L340" s="239"/>
      <c r="M340" s="244"/>
      <c r="N340" s="245"/>
      <c r="O340" s="245"/>
      <c r="P340" s="245"/>
      <c r="Q340" s="245"/>
      <c r="R340" s="245"/>
      <c r="S340" s="245"/>
      <c r="T340" s="246"/>
      <c r="AT340" s="240" t="s">
        <v>236</v>
      </c>
      <c r="AU340" s="240" t="s">
        <v>89</v>
      </c>
      <c r="AV340" s="13" t="s">
        <v>89</v>
      </c>
      <c r="AW340" s="13" t="s">
        <v>40</v>
      </c>
      <c r="AX340" s="13" t="s">
        <v>77</v>
      </c>
      <c r="AY340" s="240" t="s">
        <v>146</v>
      </c>
    </row>
    <row r="341" s="14" customFormat="1">
      <c r="B341" s="247"/>
      <c r="D341" s="225" t="s">
        <v>236</v>
      </c>
      <c r="E341" s="248" t="s">
        <v>5</v>
      </c>
      <c r="F341" s="249" t="s">
        <v>242</v>
      </c>
      <c r="H341" s="250">
        <v>2.552</v>
      </c>
      <c r="I341" s="251"/>
      <c r="L341" s="247"/>
      <c r="M341" s="252"/>
      <c r="N341" s="253"/>
      <c r="O341" s="253"/>
      <c r="P341" s="253"/>
      <c r="Q341" s="253"/>
      <c r="R341" s="253"/>
      <c r="S341" s="253"/>
      <c r="T341" s="254"/>
      <c r="AT341" s="248" t="s">
        <v>236</v>
      </c>
      <c r="AU341" s="248" t="s">
        <v>89</v>
      </c>
      <c r="AV341" s="14" t="s">
        <v>145</v>
      </c>
      <c r="AW341" s="14" t="s">
        <v>40</v>
      </c>
      <c r="AX341" s="14" t="s">
        <v>84</v>
      </c>
      <c r="AY341" s="248" t="s">
        <v>146</v>
      </c>
    </row>
    <row r="342" s="1" customFormat="1" ht="16.5" customHeight="1">
      <c r="B342" s="212"/>
      <c r="C342" s="213" t="s">
        <v>465</v>
      </c>
      <c r="D342" s="213" t="s">
        <v>148</v>
      </c>
      <c r="E342" s="214" t="s">
        <v>976</v>
      </c>
      <c r="F342" s="215" t="s">
        <v>977</v>
      </c>
      <c r="G342" s="216" t="s">
        <v>426</v>
      </c>
      <c r="H342" s="217">
        <v>53.25</v>
      </c>
      <c r="I342" s="218"/>
      <c r="J342" s="219">
        <f>ROUND(I342*H342,2)</f>
        <v>0</v>
      </c>
      <c r="K342" s="215" t="s">
        <v>233</v>
      </c>
      <c r="L342" s="48"/>
      <c r="M342" s="220" t="s">
        <v>5</v>
      </c>
      <c r="N342" s="221" t="s">
        <v>49</v>
      </c>
      <c r="O342" s="49"/>
      <c r="P342" s="222">
        <f>O342*H342</f>
        <v>0</v>
      </c>
      <c r="Q342" s="222">
        <v>0</v>
      </c>
      <c r="R342" s="222">
        <f>Q342*H342</f>
        <v>0</v>
      </c>
      <c r="S342" s="222">
        <v>0</v>
      </c>
      <c r="T342" s="223">
        <f>S342*H342</f>
        <v>0</v>
      </c>
      <c r="AR342" s="26" t="s">
        <v>329</v>
      </c>
      <c r="AT342" s="26" t="s">
        <v>148</v>
      </c>
      <c r="AU342" s="26" t="s">
        <v>89</v>
      </c>
      <c r="AY342" s="26" t="s">
        <v>146</v>
      </c>
      <c r="BE342" s="224">
        <f>IF(N342="základní",J342,0)</f>
        <v>0</v>
      </c>
      <c r="BF342" s="224">
        <f>IF(N342="snížená",J342,0)</f>
        <v>0</v>
      </c>
      <c r="BG342" s="224">
        <f>IF(N342="zákl. přenesená",J342,0)</f>
        <v>0</v>
      </c>
      <c r="BH342" s="224">
        <f>IF(N342="sníž. přenesená",J342,0)</f>
        <v>0</v>
      </c>
      <c r="BI342" s="224">
        <f>IF(N342="nulová",J342,0)</f>
        <v>0</v>
      </c>
      <c r="BJ342" s="26" t="s">
        <v>89</v>
      </c>
      <c r="BK342" s="224">
        <f>ROUND(I342*H342,2)</f>
        <v>0</v>
      </c>
      <c r="BL342" s="26" t="s">
        <v>329</v>
      </c>
      <c r="BM342" s="26" t="s">
        <v>978</v>
      </c>
    </row>
    <row r="343" s="1" customFormat="1">
      <c r="B343" s="48"/>
      <c r="D343" s="225" t="s">
        <v>153</v>
      </c>
      <c r="F343" s="226" t="s">
        <v>979</v>
      </c>
      <c r="I343" s="227"/>
      <c r="L343" s="48"/>
      <c r="M343" s="228"/>
      <c r="N343" s="49"/>
      <c r="O343" s="49"/>
      <c r="P343" s="49"/>
      <c r="Q343" s="49"/>
      <c r="R343" s="49"/>
      <c r="S343" s="49"/>
      <c r="T343" s="87"/>
      <c r="AT343" s="26" t="s">
        <v>153</v>
      </c>
      <c r="AU343" s="26" t="s">
        <v>89</v>
      </c>
    </row>
    <row r="344" s="12" customFormat="1">
      <c r="B344" s="232"/>
      <c r="D344" s="225" t="s">
        <v>236</v>
      </c>
      <c r="E344" s="233" t="s">
        <v>5</v>
      </c>
      <c r="F344" s="234" t="s">
        <v>865</v>
      </c>
      <c r="H344" s="233" t="s">
        <v>5</v>
      </c>
      <c r="I344" s="235"/>
      <c r="L344" s="232"/>
      <c r="M344" s="236"/>
      <c r="N344" s="237"/>
      <c r="O344" s="237"/>
      <c r="P344" s="237"/>
      <c r="Q344" s="237"/>
      <c r="R344" s="237"/>
      <c r="S344" s="237"/>
      <c r="T344" s="238"/>
      <c r="AT344" s="233" t="s">
        <v>236</v>
      </c>
      <c r="AU344" s="233" t="s">
        <v>89</v>
      </c>
      <c r="AV344" s="12" t="s">
        <v>84</v>
      </c>
      <c r="AW344" s="12" t="s">
        <v>40</v>
      </c>
      <c r="AX344" s="12" t="s">
        <v>77</v>
      </c>
      <c r="AY344" s="233" t="s">
        <v>146</v>
      </c>
    </row>
    <row r="345" s="12" customFormat="1">
      <c r="B345" s="232"/>
      <c r="D345" s="225" t="s">
        <v>236</v>
      </c>
      <c r="E345" s="233" t="s">
        <v>5</v>
      </c>
      <c r="F345" s="234" t="s">
        <v>980</v>
      </c>
      <c r="H345" s="233" t="s">
        <v>5</v>
      </c>
      <c r="I345" s="235"/>
      <c r="L345" s="232"/>
      <c r="M345" s="236"/>
      <c r="N345" s="237"/>
      <c r="O345" s="237"/>
      <c r="P345" s="237"/>
      <c r="Q345" s="237"/>
      <c r="R345" s="237"/>
      <c r="S345" s="237"/>
      <c r="T345" s="238"/>
      <c r="AT345" s="233" t="s">
        <v>236</v>
      </c>
      <c r="AU345" s="233" t="s">
        <v>89</v>
      </c>
      <c r="AV345" s="12" t="s">
        <v>84</v>
      </c>
      <c r="AW345" s="12" t="s">
        <v>40</v>
      </c>
      <c r="AX345" s="12" t="s">
        <v>77</v>
      </c>
      <c r="AY345" s="233" t="s">
        <v>146</v>
      </c>
    </row>
    <row r="346" s="13" customFormat="1">
      <c r="B346" s="239"/>
      <c r="D346" s="225" t="s">
        <v>236</v>
      </c>
      <c r="E346" s="240" t="s">
        <v>5</v>
      </c>
      <c r="F346" s="241" t="s">
        <v>981</v>
      </c>
      <c r="H346" s="242">
        <v>20.75</v>
      </c>
      <c r="I346" s="243"/>
      <c r="L346" s="239"/>
      <c r="M346" s="244"/>
      <c r="N346" s="245"/>
      <c r="O346" s="245"/>
      <c r="P346" s="245"/>
      <c r="Q346" s="245"/>
      <c r="R346" s="245"/>
      <c r="S346" s="245"/>
      <c r="T346" s="246"/>
      <c r="AT346" s="240" t="s">
        <v>236</v>
      </c>
      <c r="AU346" s="240" t="s">
        <v>89</v>
      </c>
      <c r="AV346" s="13" t="s">
        <v>89</v>
      </c>
      <c r="AW346" s="13" t="s">
        <v>40</v>
      </c>
      <c r="AX346" s="13" t="s">
        <v>77</v>
      </c>
      <c r="AY346" s="240" t="s">
        <v>146</v>
      </c>
    </row>
    <row r="347" s="13" customFormat="1">
      <c r="B347" s="239"/>
      <c r="D347" s="225" t="s">
        <v>236</v>
      </c>
      <c r="E347" s="240" t="s">
        <v>5</v>
      </c>
      <c r="F347" s="241" t="s">
        <v>982</v>
      </c>
      <c r="H347" s="242">
        <v>32.5</v>
      </c>
      <c r="I347" s="243"/>
      <c r="L347" s="239"/>
      <c r="M347" s="244"/>
      <c r="N347" s="245"/>
      <c r="O347" s="245"/>
      <c r="P347" s="245"/>
      <c r="Q347" s="245"/>
      <c r="R347" s="245"/>
      <c r="S347" s="245"/>
      <c r="T347" s="246"/>
      <c r="AT347" s="240" t="s">
        <v>236</v>
      </c>
      <c r="AU347" s="240" t="s">
        <v>89</v>
      </c>
      <c r="AV347" s="13" t="s">
        <v>89</v>
      </c>
      <c r="AW347" s="13" t="s">
        <v>40</v>
      </c>
      <c r="AX347" s="13" t="s">
        <v>77</v>
      </c>
      <c r="AY347" s="240" t="s">
        <v>146</v>
      </c>
    </row>
    <row r="348" s="14" customFormat="1">
      <c r="B348" s="247"/>
      <c r="D348" s="225" t="s">
        <v>236</v>
      </c>
      <c r="E348" s="248" t="s">
        <v>5</v>
      </c>
      <c r="F348" s="249" t="s">
        <v>242</v>
      </c>
      <c r="H348" s="250">
        <v>53.25</v>
      </c>
      <c r="I348" s="251"/>
      <c r="L348" s="247"/>
      <c r="M348" s="252"/>
      <c r="N348" s="253"/>
      <c r="O348" s="253"/>
      <c r="P348" s="253"/>
      <c r="Q348" s="253"/>
      <c r="R348" s="253"/>
      <c r="S348" s="253"/>
      <c r="T348" s="254"/>
      <c r="AT348" s="248" t="s">
        <v>236</v>
      </c>
      <c r="AU348" s="248" t="s">
        <v>89</v>
      </c>
      <c r="AV348" s="14" t="s">
        <v>145</v>
      </c>
      <c r="AW348" s="14" t="s">
        <v>40</v>
      </c>
      <c r="AX348" s="14" t="s">
        <v>84</v>
      </c>
      <c r="AY348" s="248" t="s">
        <v>146</v>
      </c>
    </row>
    <row r="349" s="1" customFormat="1" ht="16.5" customHeight="1">
      <c r="B349" s="212"/>
      <c r="C349" s="266" t="s">
        <v>475</v>
      </c>
      <c r="D349" s="266" t="s">
        <v>881</v>
      </c>
      <c r="E349" s="267" t="s">
        <v>971</v>
      </c>
      <c r="F349" s="268" t="s">
        <v>972</v>
      </c>
      <c r="G349" s="269" t="s">
        <v>306</v>
      </c>
      <c r="H349" s="270">
        <v>0.14099999999999999</v>
      </c>
      <c r="I349" s="271"/>
      <c r="J349" s="272">
        <f>ROUND(I349*H349,2)</f>
        <v>0</v>
      </c>
      <c r="K349" s="268" t="s">
        <v>233</v>
      </c>
      <c r="L349" s="273"/>
      <c r="M349" s="274" t="s">
        <v>5</v>
      </c>
      <c r="N349" s="275" t="s">
        <v>49</v>
      </c>
      <c r="O349" s="49"/>
      <c r="P349" s="222">
        <f>O349*H349</f>
        <v>0</v>
      </c>
      <c r="Q349" s="222">
        <v>0.55000000000000004</v>
      </c>
      <c r="R349" s="222">
        <f>Q349*H349</f>
        <v>0.077549999999999994</v>
      </c>
      <c r="S349" s="222">
        <v>0</v>
      </c>
      <c r="T349" s="223">
        <f>S349*H349</f>
        <v>0</v>
      </c>
      <c r="AR349" s="26" t="s">
        <v>452</v>
      </c>
      <c r="AT349" s="26" t="s">
        <v>881</v>
      </c>
      <c r="AU349" s="26" t="s">
        <v>89</v>
      </c>
      <c r="AY349" s="26" t="s">
        <v>146</v>
      </c>
      <c r="BE349" s="224">
        <f>IF(N349="základní",J349,0)</f>
        <v>0</v>
      </c>
      <c r="BF349" s="224">
        <f>IF(N349="snížená",J349,0)</f>
        <v>0</v>
      </c>
      <c r="BG349" s="224">
        <f>IF(N349="zákl. přenesená",J349,0)</f>
        <v>0</v>
      </c>
      <c r="BH349" s="224">
        <f>IF(N349="sníž. přenesená",J349,0)</f>
        <v>0</v>
      </c>
      <c r="BI349" s="224">
        <f>IF(N349="nulová",J349,0)</f>
        <v>0</v>
      </c>
      <c r="BJ349" s="26" t="s">
        <v>89</v>
      </c>
      <c r="BK349" s="224">
        <f>ROUND(I349*H349,2)</f>
        <v>0</v>
      </c>
      <c r="BL349" s="26" t="s">
        <v>329</v>
      </c>
      <c r="BM349" s="26" t="s">
        <v>983</v>
      </c>
    </row>
    <row r="350" s="1" customFormat="1">
      <c r="B350" s="48"/>
      <c r="D350" s="225" t="s">
        <v>153</v>
      </c>
      <c r="F350" s="226" t="s">
        <v>972</v>
      </c>
      <c r="I350" s="227"/>
      <c r="L350" s="48"/>
      <c r="M350" s="228"/>
      <c r="N350" s="49"/>
      <c r="O350" s="49"/>
      <c r="P350" s="49"/>
      <c r="Q350" s="49"/>
      <c r="R350" s="49"/>
      <c r="S350" s="49"/>
      <c r="T350" s="87"/>
      <c r="AT350" s="26" t="s">
        <v>153</v>
      </c>
      <c r="AU350" s="26" t="s">
        <v>89</v>
      </c>
    </row>
    <row r="351" s="13" customFormat="1">
      <c r="B351" s="239"/>
      <c r="D351" s="225" t="s">
        <v>236</v>
      </c>
      <c r="E351" s="240" t="s">
        <v>5</v>
      </c>
      <c r="F351" s="241" t="s">
        <v>984</v>
      </c>
      <c r="H351" s="242">
        <v>0.128</v>
      </c>
      <c r="I351" s="243"/>
      <c r="L351" s="239"/>
      <c r="M351" s="244"/>
      <c r="N351" s="245"/>
      <c r="O351" s="245"/>
      <c r="P351" s="245"/>
      <c r="Q351" s="245"/>
      <c r="R351" s="245"/>
      <c r="S351" s="245"/>
      <c r="T351" s="246"/>
      <c r="AT351" s="240" t="s">
        <v>236</v>
      </c>
      <c r="AU351" s="240" t="s">
        <v>89</v>
      </c>
      <c r="AV351" s="13" t="s">
        <v>89</v>
      </c>
      <c r="AW351" s="13" t="s">
        <v>40</v>
      </c>
      <c r="AX351" s="13" t="s">
        <v>77</v>
      </c>
      <c r="AY351" s="240" t="s">
        <v>146</v>
      </c>
    </row>
    <row r="352" s="13" customFormat="1">
      <c r="B352" s="239"/>
      <c r="D352" s="225" t="s">
        <v>236</v>
      </c>
      <c r="E352" s="240" t="s">
        <v>5</v>
      </c>
      <c r="F352" s="241" t="s">
        <v>985</v>
      </c>
      <c r="H352" s="242">
        <v>0.012999999999999999</v>
      </c>
      <c r="I352" s="243"/>
      <c r="L352" s="239"/>
      <c r="M352" s="244"/>
      <c r="N352" s="245"/>
      <c r="O352" s="245"/>
      <c r="P352" s="245"/>
      <c r="Q352" s="245"/>
      <c r="R352" s="245"/>
      <c r="S352" s="245"/>
      <c r="T352" s="246"/>
      <c r="AT352" s="240" t="s">
        <v>236</v>
      </c>
      <c r="AU352" s="240" t="s">
        <v>89</v>
      </c>
      <c r="AV352" s="13" t="s">
        <v>89</v>
      </c>
      <c r="AW352" s="13" t="s">
        <v>40</v>
      </c>
      <c r="AX352" s="13" t="s">
        <v>77</v>
      </c>
      <c r="AY352" s="240" t="s">
        <v>146</v>
      </c>
    </row>
    <row r="353" s="14" customFormat="1">
      <c r="B353" s="247"/>
      <c r="D353" s="225" t="s">
        <v>236</v>
      </c>
      <c r="E353" s="248" t="s">
        <v>5</v>
      </c>
      <c r="F353" s="249" t="s">
        <v>242</v>
      </c>
      <c r="H353" s="250">
        <v>0.14099999999999999</v>
      </c>
      <c r="I353" s="251"/>
      <c r="L353" s="247"/>
      <c r="M353" s="252"/>
      <c r="N353" s="253"/>
      <c r="O353" s="253"/>
      <c r="P353" s="253"/>
      <c r="Q353" s="253"/>
      <c r="R353" s="253"/>
      <c r="S353" s="253"/>
      <c r="T353" s="254"/>
      <c r="AT353" s="248" t="s">
        <v>236</v>
      </c>
      <c r="AU353" s="248" t="s">
        <v>89</v>
      </c>
      <c r="AV353" s="14" t="s">
        <v>145</v>
      </c>
      <c r="AW353" s="14" t="s">
        <v>40</v>
      </c>
      <c r="AX353" s="14" t="s">
        <v>84</v>
      </c>
      <c r="AY353" s="248" t="s">
        <v>146</v>
      </c>
    </row>
    <row r="354" s="1" customFormat="1" ht="16.5" customHeight="1">
      <c r="B354" s="212"/>
      <c r="C354" s="213" t="s">
        <v>482</v>
      </c>
      <c r="D354" s="213" t="s">
        <v>148</v>
      </c>
      <c r="E354" s="214" t="s">
        <v>986</v>
      </c>
      <c r="F354" s="215" t="s">
        <v>987</v>
      </c>
      <c r="G354" s="216" t="s">
        <v>306</v>
      </c>
      <c r="H354" s="217">
        <v>52.915999999999997</v>
      </c>
      <c r="I354" s="218"/>
      <c r="J354" s="219">
        <f>ROUND(I354*H354,2)</f>
        <v>0</v>
      </c>
      <c r="K354" s="215" t="s">
        <v>233</v>
      </c>
      <c r="L354" s="48"/>
      <c r="M354" s="220" t="s">
        <v>5</v>
      </c>
      <c r="N354" s="221" t="s">
        <v>49</v>
      </c>
      <c r="O354" s="49"/>
      <c r="P354" s="222">
        <f>O354*H354</f>
        <v>0</v>
      </c>
      <c r="Q354" s="222">
        <v>0.023369999999999998</v>
      </c>
      <c r="R354" s="222">
        <f>Q354*H354</f>
        <v>1.2366469199999999</v>
      </c>
      <c r="S354" s="222">
        <v>0</v>
      </c>
      <c r="T354" s="223">
        <f>S354*H354</f>
        <v>0</v>
      </c>
      <c r="AR354" s="26" t="s">
        <v>329</v>
      </c>
      <c r="AT354" s="26" t="s">
        <v>148</v>
      </c>
      <c r="AU354" s="26" t="s">
        <v>89</v>
      </c>
      <c r="AY354" s="26" t="s">
        <v>146</v>
      </c>
      <c r="BE354" s="224">
        <f>IF(N354="základní",J354,0)</f>
        <v>0</v>
      </c>
      <c r="BF354" s="224">
        <f>IF(N354="snížená",J354,0)</f>
        <v>0</v>
      </c>
      <c r="BG354" s="224">
        <f>IF(N354="zákl. přenesená",J354,0)</f>
        <v>0</v>
      </c>
      <c r="BH354" s="224">
        <f>IF(N354="sníž. přenesená",J354,0)</f>
        <v>0</v>
      </c>
      <c r="BI354" s="224">
        <f>IF(N354="nulová",J354,0)</f>
        <v>0</v>
      </c>
      <c r="BJ354" s="26" t="s">
        <v>89</v>
      </c>
      <c r="BK354" s="224">
        <f>ROUND(I354*H354,2)</f>
        <v>0</v>
      </c>
      <c r="BL354" s="26" t="s">
        <v>329</v>
      </c>
      <c r="BM354" s="26" t="s">
        <v>988</v>
      </c>
    </row>
    <row r="355" s="1" customFormat="1">
      <c r="B355" s="48"/>
      <c r="D355" s="225" t="s">
        <v>153</v>
      </c>
      <c r="F355" s="226" t="s">
        <v>989</v>
      </c>
      <c r="I355" s="227"/>
      <c r="L355" s="48"/>
      <c r="M355" s="228"/>
      <c r="N355" s="49"/>
      <c r="O355" s="49"/>
      <c r="P355" s="49"/>
      <c r="Q355" s="49"/>
      <c r="R355" s="49"/>
      <c r="S355" s="49"/>
      <c r="T355" s="87"/>
      <c r="AT355" s="26" t="s">
        <v>153</v>
      </c>
      <c r="AU355" s="26" t="s">
        <v>89</v>
      </c>
    </row>
    <row r="356" s="13" customFormat="1">
      <c r="B356" s="239"/>
      <c r="D356" s="225" t="s">
        <v>236</v>
      </c>
      <c r="E356" s="240" t="s">
        <v>5</v>
      </c>
      <c r="F356" s="241" t="s">
        <v>872</v>
      </c>
      <c r="H356" s="242">
        <v>23.949999999999999</v>
      </c>
      <c r="I356" s="243"/>
      <c r="L356" s="239"/>
      <c r="M356" s="244"/>
      <c r="N356" s="245"/>
      <c r="O356" s="245"/>
      <c r="P356" s="245"/>
      <c r="Q356" s="245"/>
      <c r="R356" s="245"/>
      <c r="S356" s="245"/>
      <c r="T356" s="246"/>
      <c r="AT356" s="240" t="s">
        <v>236</v>
      </c>
      <c r="AU356" s="240" t="s">
        <v>89</v>
      </c>
      <c r="AV356" s="13" t="s">
        <v>89</v>
      </c>
      <c r="AW356" s="13" t="s">
        <v>40</v>
      </c>
      <c r="AX356" s="13" t="s">
        <v>77</v>
      </c>
      <c r="AY356" s="240" t="s">
        <v>146</v>
      </c>
    </row>
    <row r="357" s="13" customFormat="1">
      <c r="B357" s="239"/>
      <c r="D357" s="225" t="s">
        <v>236</v>
      </c>
      <c r="E357" s="240" t="s">
        <v>5</v>
      </c>
      <c r="F357" s="241" t="s">
        <v>873</v>
      </c>
      <c r="H357" s="242">
        <v>0.14299999999999999</v>
      </c>
      <c r="I357" s="243"/>
      <c r="L357" s="239"/>
      <c r="M357" s="244"/>
      <c r="N357" s="245"/>
      <c r="O357" s="245"/>
      <c r="P357" s="245"/>
      <c r="Q357" s="245"/>
      <c r="R357" s="245"/>
      <c r="S357" s="245"/>
      <c r="T357" s="246"/>
      <c r="AT357" s="240" t="s">
        <v>236</v>
      </c>
      <c r="AU357" s="240" t="s">
        <v>89</v>
      </c>
      <c r="AV357" s="13" t="s">
        <v>89</v>
      </c>
      <c r="AW357" s="13" t="s">
        <v>40</v>
      </c>
      <c r="AX357" s="13" t="s">
        <v>77</v>
      </c>
      <c r="AY357" s="240" t="s">
        <v>146</v>
      </c>
    </row>
    <row r="358" s="13" customFormat="1">
      <c r="B358" s="239"/>
      <c r="D358" s="225" t="s">
        <v>236</v>
      </c>
      <c r="E358" s="240" t="s">
        <v>5</v>
      </c>
      <c r="F358" s="241" t="s">
        <v>874</v>
      </c>
      <c r="H358" s="242">
        <v>4.0499999999999998</v>
      </c>
      <c r="I358" s="243"/>
      <c r="L358" s="239"/>
      <c r="M358" s="244"/>
      <c r="N358" s="245"/>
      <c r="O358" s="245"/>
      <c r="P358" s="245"/>
      <c r="Q358" s="245"/>
      <c r="R358" s="245"/>
      <c r="S358" s="245"/>
      <c r="T358" s="246"/>
      <c r="AT358" s="240" t="s">
        <v>236</v>
      </c>
      <c r="AU358" s="240" t="s">
        <v>89</v>
      </c>
      <c r="AV358" s="13" t="s">
        <v>89</v>
      </c>
      <c r="AW358" s="13" t="s">
        <v>40</v>
      </c>
      <c r="AX358" s="13" t="s">
        <v>77</v>
      </c>
      <c r="AY358" s="240" t="s">
        <v>146</v>
      </c>
    </row>
    <row r="359" s="13" customFormat="1">
      <c r="B359" s="239"/>
      <c r="D359" s="225" t="s">
        <v>236</v>
      </c>
      <c r="E359" s="240" t="s">
        <v>5</v>
      </c>
      <c r="F359" s="241" t="s">
        <v>990</v>
      </c>
      <c r="H359" s="242">
        <v>0.21099999999999999</v>
      </c>
      <c r="I359" s="243"/>
      <c r="L359" s="239"/>
      <c r="M359" s="244"/>
      <c r="N359" s="245"/>
      <c r="O359" s="245"/>
      <c r="P359" s="245"/>
      <c r="Q359" s="245"/>
      <c r="R359" s="245"/>
      <c r="S359" s="245"/>
      <c r="T359" s="246"/>
      <c r="AT359" s="240" t="s">
        <v>236</v>
      </c>
      <c r="AU359" s="240" t="s">
        <v>89</v>
      </c>
      <c r="AV359" s="13" t="s">
        <v>89</v>
      </c>
      <c r="AW359" s="13" t="s">
        <v>40</v>
      </c>
      <c r="AX359" s="13" t="s">
        <v>77</v>
      </c>
      <c r="AY359" s="240" t="s">
        <v>146</v>
      </c>
    </row>
    <row r="360" s="13" customFormat="1">
      <c r="B360" s="239"/>
      <c r="D360" s="225" t="s">
        <v>236</v>
      </c>
      <c r="E360" s="240" t="s">
        <v>5</v>
      </c>
      <c r="F360" s="241" t="s">
        <v>875</v>
      </c>
      <c r="H360" s="242">
        <v>21.616</v>
      </c>
      <c r="I360" s="243"/>
      <c r="L360" s="239"/>
      <c r="M360" s="244"/>
      <c r="N360" s="245"/>
      <c r="O360" s="245"/>
      <c r="P360" s="245"/>
      <c r="Q360" s="245"/>
      <c r="R360" s="245"/>
      <c r="S360" s="245"/>
      <c r="T360" s="246"/>
      <c r="AT360" s="240" t="s">
        <v>236</v>
      </c>
      <c r="AU360" s="240" t="s">
        <v>89</v>
      </c>
      <c r="AV360" s="13" t="s">
        <v>89</v>
      </c>
      <c r="AW360" s="13" t="s">
        <v>40</v>
      </c>
      <c r="AX360" s="13" t="s">
        <v>77</v>
      </c>
      <c r="AY360" s="240" t="s">
        <v>146</v>
      </c>
    </row>
    <row r="361" s="13" customFormat="1">
      <c r="B361" s="239"/>
      <c r="D361" s="225" t="s">
        <v>236</v>
      </c>
      <c r="E361" s="240" t="s">
        <v>5</v>
      </c>
      <c r="F361" s="241" t="s">
        <v>876</v>
      </c>
      <c r="H361" s="242">
        <v>0.253</v>
      </c>
      <c r="I361" s="243"/>
      <c r="L361" s="239"/>
      <c r="M361" s="244"/>
      <c r="N361" s="245"/>
      <c r="O361" s="245"/>
      <c r="P361" s="245"/>
      <c r="Q361" s="245"/>
      <c r="R361" s="245"/>
      <c r="S361" s="245"/>
      <c r="T361" s="246"/>
      <c r="AT361" s="240" t="s">
        <v>236</v>
      </c>
      <c r="AU361" s="240" t="s">
        <v>89</v>
      </c>
      <c r="AV361" s="13" t="s">
        <v>89</v>
      </c>
      <c r="AW361" s="13" t="s">
        <v>40</v>
      </c>
      <c r="AX361" s="13" t="s">
        <v>77</v>
      </c>
      <c r="AY361" s="240" t="s">
        <v>146</v>
      </c>
    </row>
    <row r="362" s="13" customFormat="1">
      <c r="B362" s="239"/>
      <c r="D362" s="225" t="s">
        <v>236</v>
      </c>
      <c r="E362" s="240" t="s">
        <v>5</v>
      </c>
      <c r="F362" s="241" t="s">
        <v>991</v>
      </c>
      <c r="H362" s="242">
        <v>2.552</v>
      </c>
      <c r="I362" s="243"/>
      <c r="L362" s="239"/>
      <c r="M362" s="244"/>
      <c r="N362" s="245"/>
      <c r="O362" s="245"/>
      <c r="P362" s="245"/>
      <c r="Q362" s="245"/>
      <c r="R362" s="245"/>
      <c r="S362" s="245"/>
      <c r="T362" s="246"/>
      <c r="AT362" s="240" t="s">
        <v>236</v>
      </c>
      <c r="AU362" s="240" t="s">
        <v>89</v>
      </c>
      <c r="AV362" s="13" t="s">
        <v>89</v>
      </c>
      <c r="AW362" s="13" t="s">
        <v>40</v>
      </c>
      <c r="AX362" s="13" t="s">
        <v>77</v>
      </c>
      <c r="AY362" s="240" t="s">
        <v>146</v>
      </c>
    </row>
    <row r="363" s="13" customFormat="1">
      <c r="B363" s="239"/>
      <c r="D363" s="225" t="s">
        <v>236</v>
      </c>
      <c r="E363" s="240" t="s">
        <v>5</v>
      </c>
      <c r="F363" s="241" t="s">
        <v>992</v>
      </c>
      <c r="H363" s="242">
        <v>0.14099999999999999</v>
      </c>
      <c r="I363" s="243"/>
      <c r="L363" s="239"/>
      <c r="M363" s="244"/>
      <c r="N363" s="245"/>
      <c r="O363" s="245"/>
      <c r="P363" s="245"/>
      <c r="Q363" s="245"/>
      <c r="R363" s="245"/>
      <c r="S363" s="245"/>
      <c r="T363" s="246"/>
      <c r="AT363" s="240" t="s">
        <v>236</v>
      </c>
      <c r="AU363" s="240" t="s">
        <v>89</v>
      </c>
      <c r="AV363" s="13" t="s">
        <v>89</v>
      </c>
      <c r="AW363" s="13" t="s">
        <v>40</v>
      </c>
      <c r="AX363" s="13" t="s">
        <v>77</v>
      </c>
      <c r="AY363" s="240" t="s">
        <v>146</v>
      </c>
    </row>
    <row r="364" s="14" customFormat="1">
      <c r="B364" s="247"/>
      <c r="D364" s="225" t="s">
        <v>236</v>
      </c>
      <c r="E364" s="248" t="s">
        <v>5</v>
      </c>
      <c r="F364" s="249" t="s">
        <v>242</v>
      </c>
      <c r="H364" s="250">
        <v>52.915999999999997</v>
      </c>
      <c r="I364" s="251"/>
      <c r="L364" s="247"/>
      <c r="M364" s="252"/>
      <c r="N364" s="253"/>
      <c r="O364" s="253"/>
      <c r="P364" s="253"/>
      <c r="Q364" s="253"/>
      <c r="R364" s="253"/>
      <c r="S364" s="253"/>
      <c r="T364" s="254"/>
      <c r="AT364" s="248" t="s">
        <v>236</v>
      </c>
      <c r="AU364" s="248" t="s">
        <v>89</v>
      </c>
      <c r="AV364" s="14" t="s">
        <v>145</v>
      </c>
      <c r="AW364" s="14" t="s">
        <v>40</v>
      </c>
      <c r="AX364" s="14" t="s">
        <v>84</v>
      </c>
      <c r="AY364" s="248" t="s">
        <v>146</v>
      </c>
    </row>
    <row r="365" s="1" customFormat="1" ht="16.5" customHeight="1">
      <c r="B365" s="212"/>
      <c r="C365" s="213" t="s">
        <v>489</v>
      </c>
      <c r="D365" s="213" t="s">
        <v>148</v>
      </c>
      <c r="E365" s="214" t="s">
        <v>993</v>
      </c>
      <c r="F365" s="215" t="s">
        <v>994</v>
      </c>
      <c r="G365" s="216" t="s">
        <v>321</v>
      </c>
      <c r="H365" s="217">
        <v>30.722999999999999</v>
      </c>
      <c r="I365" s="218"/>
      <c r="J365" s="219">
        <f>ROUND(I365*H365,2)</f>
        <v>0</v>
      </c>
      <c r="K365" s="215" t="s">
        <v>233</v>
      </c>
      <c r="L365" s="48"/>
      <c r="M365" s="220" t="s">
        <v>5</v>
      </c>
      <c r="N365" s="221" t="s">
        <v>49</v>
      </c>
      <c r="O365" s="49"/>
      <c r="P365" s="222">
        <f>O365*H365</f>
        <v>0</v>
      </c>
      <c r="Q365" s="222">
        <v>0</v>
      </c>
      <c r="R365" s="222">
        <f>Q365*H365</f>
        <v>0</v>
      </c>
      <c r="S365" s="222">
        <v>0</v>
      </c>
      <c r="T365" s="223">
        <f>S365*H365</f>
        <v>0</v>
      </c>
      <c r="AR365" s="26" t="s">
        <v>329</v>
      </c>
      <c r="AT365" s="26" t="s">
        <v>148</v>
      </c>
      <c r="AU365" s="26" t="s">
        <v>89</v>
      </c>
      <c r="AY365" s="26" t="s">
        <v>146</v>
      </c>
      <c r="BE365" s="224">
        <f>IF(N365="základní",J365,0)</f>
        <v>0</v>
      </c>
      <c r="BF365" s="224">
        <f>IF(N365="snížená",J365,0)</f>
        <v>0</v>
      </c>
      <c r="BG365" s="224">
        <f>IF(N365="zákl. přenesená",J365,0)</f>
        <v>0</v>
      </c>
      <c r="BH365" s="224">
        <f>IF(N365="sníž. přenesená",J365,0)</f>
        <v>0</v>
      </c>
      <c r="BI365" s="224">
        <f>IF(N365="nulová",J365,0)</f>
        <v>0</v>
      </c>
      <c r="BJ365" s="26" t="s">
        <v>89</v>
      </c>
      <c r="BK365" s="224">
        <f>ROUND(I365*H365,2)</f>
        <v>0</v>
      </c>
      <c r="BL365" s="26" t="s">
        <v>329</v>
      </c>
      <c r="BM365" s="26" t="s">
        <v>995</v>
      </c>
    </row>
    <row r="366" s="1" customFormat="1">
      <c r="B366" s="48"/>
      <c r="D366" s="225" t="s">
        <v>153</v>
      </c>
      <c r="F366" s="226" t="s">
        <v>996</v>
      </c>
      <c r="I366" s="227"/>
      <c r="L366" s="48"/>
      <c r="M366" s="228"/>
      <c r="N366" s="49"/>
      <c r="O366" s="49"/>
      <c r="P366" s="49"/>
      <c r="Q366" s="49"/>
      <c r="R366" s="49"/>
      <c r="S366" s="49"/>
      <c r="T366" s="87"/>
      <c r="AT366" s="26" t="s">
        <v>153</v>
      </c>
      <c r="AU366" s="26" t="s">
        <v>89</v>
      </c>
    </row>
    <row r="367" s="11" customFormat="1" ht="29.88" customHeight="1">
      <c r="B367" s="199"/>
      <c r="D367" s="200" t="s">
        <v>76</v>
      </c>
      <c r="E367" s="210" t="s">
        <v>601</v>
      </c>
      <c r="F367" s="210" t="s">
        <v>602</v>
      </c>
      <c r="I367" s="202"/>
      <c r="J367" s="211">
        <f>BK367</f>
        <v>0</v>
      </c>
      <c r="L367" s="199"/>
      <c r="M367" s="204"/>
      <c r="N367" s="205"/>
      <c r="O367" s="205"/>
      <c r="P367" s="206">
        <f>SUM(P368:P395)</f>
        <v>0</v>
      </c>
      <c r="Q367" s="205"/>
      <c r="R367" s="206">
        <f>SUM(R368:R395)</f>
        <v>1.45337264</v>
      </c>
      <c r="S367" s="205"/>
      <c r="T367" s="207">
        <f>SUM(T368:T395)</f>
        <v>0</v>
      </c>
      <c r="AR367" s="200" t="s">
        <v>89</v>
      </c>
      <c r="AT367" s="208" t="s">
        <v>76</v>
      </c>
      <c r="AU367" s="208" t="s">
        <v>84</v>
      </c>
      <c r="AY367" s="200" t="s">
        <v>146</v>
      </c>
      <c r="BK367" s="209">
        <f>SUM(BK368:BK395)</f>
        <v>0</v>
      </c>
    </row>
    <row r="368" s="1" customFormat="1" ht="16.5" customHeight="1">
      <c r="B368" s="212"/>
      <c r="C368" s="213" t="s">
        <v>504</v>
      </c>
      <c r="D368" s="213" t="s">
        <v>148</v>
      </c>
      <c r="E368" s="214" t="s">
        <v>997</v>
      </c>
      <c r="F368" s="215" t="s">
        <v>998</v>
      </c>
      <c r="G368" s="216" t="s">
        <v>232</v>
      </c>
      <c r="H368" s="217">
        <v>45.161999999999999</v>
      </c>
      <c r="I368" s="218"/>
      <c r="J368" s="219">
        <f>ROUND(I368*H368,2)</f>
        <v>0</v>
      </c>
      <c r="K368" s="215" t="s">
        <v>233</v>
      </c>
      <c r="L368" s="48"/>
      <c r="M368" s="220" t="s">
        <v>5</v>
      </c>
      <c r="N368" s="221" t="s">
        <v>49</v>
      </c>
      <c r="O368" s="49"/>
      <c r="P368" s="222">
        <f>O368*H368</f>
        <v>0</v>
      </c>
      <c r="Q368" s="222">
        <v>0</v>
      </c>
      <c r="R368" s="222">
        <f>Q368*H368</f>
        <v>0</v>
      </c>
      <c r="S368" s="222">
        <v>0</v>
      </c>
      <c r="T368" s="223">
        <f>S368*H368</f>
        <v>0</v>
      </c>
      <c r="AR368" s="26" t="s">
        <v>329</v>
      </c>
      <c r="AT368" s="26" t="s">
        <v>148</v>
      </c>
      <c r="AU368" s="26" t="s">
        <v>89</v>
      </c>
      <c r="AY368" s="26" t="s">
        <v>146</v>
      </c>
      <c r="BE368" s="224">
        <f>IF(N368="základní",J368,0)</f>
        <v>0</v>
      </c>
      <c r="BF368" s="224">
        <f>IF(N368="snížená",J368,0)</f>
        <v>0</v>
      </c>
      <c r="BG368" s="224">
        <f>IF(N368="zákl. přenesená",J368,0)</f>
        <v>0</v>
      </c>
      <c r="BH368" s="224">
        <f>IF(N368="sníž. přenesená",J368,0)</f>
        <v>0</v>
      </c>
      <c r="BI368" s="224">
        <f>IF(N368="nulová",J368,0)</f>
        <v>0</v>
      </c>
      <c r="BJ368" s="26" t="s">
        <v>89</v>
      </c>
      <c r="BK368" s="224">
        <f>ROUND(I368*H368,2)</f>
        <v>0</v>
      </c>
      <c r="BL368" s="26" t="s">
        <v>329</v>
      </c>
      <c r="BM368" s="26" t="s">
        <v>999</v>
      </c>
    </row>
    <row r="369" s="1" customFormat="1">
      <c r="B369" s="48"/>
      <c r="D369" s="225" t="s">
        <v>153</v>
      </c>
      <c r="F369" s="226" t="s">
        <v>1000</v>
      </c>
      <c r="I369" s="227"/>
      <c r="L369" s="48"/>
      <c r="M369" s="228"/>
      <c r="N369" s="49"/>
      <c r="O369" s="49"/>
      <c r="P369" s="49"/>
      <c r="Q369" s="49"/>
      <c r="R369" s="49"/>
      <c r="S369" s="49"/>
      <c r="T369" s="87"/>
      <c r="AT369" s="26" t="s">
        <v>153</v>
      </c>
      <c r="AU369" s="26" t="s">
        <v>89</v>
      </c>
    </row>
    <row r="370" s="1" customFormat="1" ht="16.5" customHeight="1">
      <c r="B370" s="212"/>
      <c r="C370" s="266" t="s">
        <v>513</v>
      </c>
      <c r="D370" s="266" t="s">
        <v>881</v>
      </c>
      <c r="E370" s="267" t="s">
        <v>1001</v>
      </c>
      <c r="F370" s="268" t="s">
        <v>1002</v>
      </c>
      <c r="G370" s="269" t="s">
        <v>232</v>
      </c>
      <c r="H370" s="270">
        <v>49.677999999999997</v>
      </c>
      <c r="I370" s="271"/>
      <c r="J370" s="272">
        <f>ROUND(I370*H370,2)</f>
        <v>0</v>
      </c>
      <c r="K370" s="268" t="s">
        <v>233</v>
      </c>
      <c r="L370" s="273"/>
      <c r="M370" s="274" t="s">
        <v>5</v>
      </c>
      <c r="N370" s="275" t="s">
        <v>49</v>
      </c>
      <c r="O370" s="49"/>
      <c r="P370" s="222">
        <f>O370*H370</f>
        <v>0</v>
      </c>
      <c r="Q370" s="222">
        <v>0.00017000000000000001</v>
      </c>
      <c r="R370" s="222">
        <f>Q370*H370</f>
        <v>0.0084452599999999996</v>
      </c>
      <c r="S370" s="222">
        <v>0</v>
      </c>
      <c r="T370" s="223">
        <f>S370*H370</f>
        <v>0</v>
      </c>
      <c r="AR370" s="26" t="s">
        <v>452</v>
      </c>
      <c r="AT370" s="26" t="s">
        <v>881</v>
      </c>
      <c r="AU370" s="26" t="s">
        <v>89</v>
      </c>
      <c r="AY370" s="26" t="s">
        <v>146</v>
      </c>
      <c r="BE370" s="224">
        <f>IF(N370="základní",J370,0)</f>
        <v>0</v>
      </c>
      <c r="BF370" s="224">
        <f>IF(N370="snížená",J370,0)</f>
        <v>0</v>
      </c>
      <c r="BG370" s="224">
        <f>IF(N370="zákl. přenesená",J370,0)</f>
        <v>0</v>
      </c>
      <c r="BH370" s="224">
        <f>IF(N370="sníž. přenesená",J370,0)</f>
        <v>0</v>
      </c>
      <c r="BI370" s="224">
        <f>IF(N370="nulová",J370,0)</f>
        <v>0</v>
      </c>
      <c r="BJ370" s="26" t="s">
        <v>89</v>
      </c>
      <c r="BK370" s="224">
        <f>ROUND(I370*H370,2)</f>
        <v>0</v>
      </c>
      <c r="BL370" s="26" t="s">
        <v>329</v>
      </c>
      <c r="BM370" s="26" t="s">
        <v>1003</v>
      </c>
    </row>
    <row r="371" s="1" customFormat="1">
      <c r="B371" s="48"/>
      <c r="D371" s="225" t="s">
        <v>153</v>
      </c>
      <c r="F371" s="226" t="s">
        <v>1004</v>
      </c>
      <c r="I371" s="227"/>
      <c r="L371" s="48"/>
      <c r="M371" s="228"/>
      <c r="N371" s="49"/>
      <c r="O371" s="49"/>
      <c r="P371" s="49"/>
      <c r="Q371" s="49"/>
      <c r="R371" s="49"/>
      <c r="S371" s="49"/>
      <c r="T371" s="87"/>
      <c r="AT371" s="26" t="s">
        <v>153</v>
      </c>
      <c r="AU371" s="26" t="s">
        <v>89</v>
      </c>
    </row>
    <row r="372" s="13" customFormat="1">
      <c r="B372" s="239"/>
      <c r="D372" s="225" t="s">
        <v>236</v>
      </c>
      <c r="F372" s="241" t="s">
        <v>1005</v>
      </c>
      <c r="H372" s="242">
        <v>49.677999999999997</v>
      </c>
      <c r="I372" s="243"/>
      <c r="L372" s="239"/>
      <c r="M372" s="244"/>
      <c r="N372" s="245"/>
      <c r="O372" s="245"/>
      <c r="P372" s="245"/>
      <c r="Q372" s="245"/>
      <c r="R372" s="245"/>
      <c r="S372" s="245"/>
      <c r="T372" s="246"/>
      <c r="AT372" s="240" t="s">
        <v>236</v>
      </c>
      <c r="AU372" s="240" t="s">
        <v>89</v>
      </c>
      <c r="AV372" s="13" t="s">
        <v>89</v>
      </c>
      <c r="AW372" s="13" t="s">
        <v>6</v>
      </c>
      <c r="AX372" s="13" t="s">
        <v>84</v>
      </c>
      <c r="AY372" s="240" t="s">
        <v>146</v>
      </c>
    </row>
    <row r="373" s="1" customFormat="1" ht="16.5" customHeight="1">
      <c r="B373" s="212"/>
      <c r="C373" s="213" t="s">
        <v>520</v>
      </c>
      <c r="D373" s="213" t="s">
        <v>148</v>
      </c>
      <c r="E373" s="214" t="s">
        <v>1006</v>
      </c>
      <c r="F373" s="215" t="s">
        <v>1007</v>
      </c>
      <c r="G373" s="216" t="s">
        <v>232</v>
      </c>
      <c r="H373" s="217">
        <v>90.323999999999998</v>
      </c>
      <c r="I373" s="218"/>
      <c r="J373" s="219">
        <f>ROUND(I373*H373,2)</f>
        <v>0</v>
      </c>
      <c r="K373" s="215" t="s">
        <v>233</v>
      </c>
      <c r="L373" s="48"/>
      <c r="M373" s="220" t="s">
        <v>5</v>
      </c>
      <c r="N373" s="221" t="s">
        <v>49</v>
      </c>
      <c r="O373" s="49"/>
      <c r="P373" s="222">
        <f>O373*H373</f>
        <v>0</v>
      </c>
      <c r="Q373" s="222">
        <v>0</v>
      </c>
      <c r="R373" s="222">
        <f>Q373*H373</f>
        <v>0</v>
      </c>
      <c r="S373" s="222">
        <v>0</v>
      </c>
      <c r="T373" s="223">
        <f>S373*H373</f>
        <v>0</v>
      </c>
      <c r="AR373" s="26" t="s">
        <v>329</v>
      </c>
      <c r="AT373" s="26" t="s">
        <v>148</v>
      </c>
      <c r="AU373" s="26" t="s">
        <v>89</v>
      </c>
      <c r="AY373" s="26" t="s">
        <v>146</v>
      </c>
      <c r="BE373" s="224">
        <f>IF(N373="základní",J373,0)</f>
        <v>0</v>
      </c>
      <c r="BF373" s="224">
        <f>IF(N373="snížená",J373,0)</f>
        <v>0</v>
      </c>
      <c r="BG373" s="224">
        <f>IF(N373="zákl. přenesená",J373,0)</f>
        <v>0</v>
      </c>
      <c r="BH373" s="224">
        <f>IF(N373="sníž. přenesená",J373,0)</f>
        <v>0</v>
      </c>
      <c r="BI373" s="224">
        <f>IF(N373="nulová",J373,0)</f>
        <v>0</v>
      </c>
      <c r="BJ373" s="26" t="s">
        <v>89</v>
      </c>
      <c r="BK373" s="224">
        <f>ROUND(I373*H373,2)</f>
        <v>0</v>
      </c>
      <c r="BL373" s="26" t="s">
        <v>329</v>
      </c>
      <c r="BM373" s="26" t="s">
        <v>1008</v>
      </c>
    </row>
    <row r="374" s="1" customFormat="1">
      <c r="B374" s="48"/>
      <c r="D374" s="225" t="s">
        <v>153</v>
      </c>
      <c r="F374" s="226" t="s">
        <v>1009</v>
      </c>
      <c r="I374" s="227"/>
      <c r="L374" s="48"/>
      <c r="M374" s="228"/>
      <c r="N374" s="49"/>
      <c r="O374" s="49"/>
      <c r="P374" s="49"/>
      <c r="Q374" s="49"/>
      <c r="R374" s="49"/>
      <c r="S374" s="49"/>
      <c r="T374" s="87"/>
      <c r="AT374" s="26" t="s">
        <v>153</v>
      </c>
      <c r="AU374" s="26" t="s">
        <v>89</v>
      </c>
    </row>
    <row r="375" s="13" customFormat="1">
      <c r="B375" s="239"/>
      <c r="D375" s="225" t="s">
        <v>236</v>
      </c>
      <c r="E375" s="240" t="s">
        <v>5</v>
      </c>
      <c r="F375" s="241" t="s">
        <v>1010</v>
      </c>
      <c r="H375" s="242">
        <v>90.323999999999998</v>
      </c>
      <c r="I375" s="243"/>
      <c r="L375" s="239"/>
      <c r="M375" s="244"/>
      <c r="N375" s="245"/>
      <c r="O375" s="245"/>
      <c r="P375" s="245"/>
      <c r="Q375" s="245"/>
      <c r="R375" s="245"/>
      <c r="S375" s="245"/>
      <c r="T375" s="246"/>
      <c r="AT375" s="240" t="s">
        <v>236</v>
      </c>
      <c r="AU375" s="240" t="s">
        <v>89</v>
      </c>
      <c r="AV375" s="13" t="s">
        <v>89</v>
      </c>
      <c r="AW375" s="13" t="s">
        <v>40</v>
      </c>
      <c r="AX375" s="13" t="s">
        <v>77</v>
      </c>
      <c r="AY375" s="240" t="s">
        <v>146</v>
      </c>
    </row>
    <row r="376" s="14" customFormat="1">
      <c r="B376" s="247"/>
      <c r="D376" s="225" t="s">
        <v>236</v>
      </c>
      <c r="E376" s="248" t="s">
        <v>5</v>
      </c>
      <c r="F376" s="249" t="s">
        <v>242</v>
      </c>
      <c r="H376" s="250">
        <v>90.323999999999998</v>
      </c>
      <c r="I376" s="251"/>
      <c r="L376" s="247"/>
      <c r="M376" s="252"/>
      <c r="N376" s="253"/>
      <c r="O376" s="253"/>
      <c r="P376" s="253"/>
      <c r="Q376" s="253"/>
      <c r="R376" s="253"/>
      <c r="S376" s="253"/>
      <c r="T376" s="254"/>
      <c r="AT376" s="248" t="s">
        <v>236</v>
      </c>
      <c r="AU376" s="248" t="s">
        <v>89</v>
      </c>
      <c r="AV376" s="14" t="s">
        <v>145</v>
      </c>
      <c r="AW376" s="14" t="s">
        <v>40</v>
      </c>
      <c r="AX376" s="14" t="s">
        <v>84</v>
      </c>
      <c r="AY376" s="248" t="s">
        <v>146</v>
      </c>
    </row>
    <row r="377" s="1" customFormat="1" ht="16.5" customHeight="1">
      <c r="B377" s="212"/>
      <c r="C377" s="266" t="s">
        <v>526</v>
      </c>
      <c r="D377" s="266" t="s">
        <v>881</v>
      </c>
      <c r="E377" s="267" t="s">
        <v>1011</v>
      </c>
      <c r="F377" s="268" t="s">
        <v>1012</v>
      </c>
      <c r="G377" s="269" t="s">
        <v>232</v>
      </c>
      <c r="H377" s="270">
        <v>46.064999999999998</v>
      </c>
      <c r="I377" s="271"/>
      <c r="J377" s="272">
        <f>ROUND(I377*H377,2)</f>
        <v>0</v>
      </c>
      <c r="K377" s="268" t="s">
        <v>233</v>
      </c>
      <c r="L377" s="273"/>
      <c r="M377" s="274" t="s">
        <v>5</v>
      </c>
      <c r="N377" s="275" t="s">
        <v>49</v>
      </c>
      <c r="O377" s="49"/>
      <c r="P377" s="222">
        <f>O377*H377</f>
        <v>0</v>
      </c>
      <c r="Q377" s="222">
        <v>0.0028</v>
      </c>
      <c r="R377" s="222">
        <f>Q377*H377</f>
        <v>0.12898199999999999</v>
      </c>
      <c r="S377" s="222">
        <v>0</v>
      </c>
      <c r="T377" s="223">
        <f>S377*H377</f>
        <v>0</v>
      </c>
      <c r="AR377" s="26" t="s">
        <v>452</v>
      </c>
      <c r="AT377" s="26" t="s">
        <v>881</v>
      </c>
      <c r="AU377" s="26" t="s">
        <v>89</v>
      </c>
      <c r="AY377" s="26" t="s">
        <v>146</v>
      </c>
      <c r="BE377" s="224">
        <f>IF(N377="základní",J377,0)</f>
        <v>0</v>
      </c>
      <c r="BF377" s="224">
        <f>IF(N377="snížená",J377,0)</f>
        <v>0</v>
      </c>
      <c r="BG377" s="224">
        <f>IF(N377="zákl. přenesená",J377,0)</f>
        <v>0</v>
      </c>
      <c r="BH377" s="224">
        <f>IF(N377="sníž. přenesená",J377,0)</f>
        <v>0</v>
      </c>
      <c r="BI377" s="224">
        <f>IF(N377="nulová",J377,0)</f>
        <v>0</v>
      </c>
      <c r="BJ377" s="26" t="s">
        <v>89</v>
      </c>
      <c r="BK377" s="224">
        <f>ROUND(I377*H377,2)</f>
        <v>0</v>
      </c>
      <c r="BL377" s="26" t="s">
        <v>329</v>
      </c>
      <c r="BM377" s="26" t="s">
        <v>1013</v>
      </c>
    </row>
    <row r="378" s="1" customFormat="1">
      <c r="B378" s="48"/>
      <c r="D378" s="225" t="s">
        <v>153</v>
      </c>
      <c r="F378" s="226" t="s">
        <v>1014</v>
      </c>
      <c r="I378" s="227"/>
      <c r="L378" s="48"/>
      <c r="M378" s="228"/>
      <c r="N378" s="49"/>
      <c r="O378" s="49"/>
      <c r="P378" s="49"/>
      <c r="Q378" s="49"/>
      <c r="R378" s="49"/>
      <c r="S378" s="49"/>
      <c r="T378" s="87"/>
      <c r="AT378" s="26" t="s">
        <v>153</v>
      </c>
      <c r="AU378" s="26" t="s">
        <v>89</v>
      </c>
    </row>
    <row r="379" s="13" customFormat="1">
      <c r="B379" s="239"/>
      <c r="D379" s="225" t="s">
        <v>236</v>
      </c>
      <c r="E379" s="240" t="s">
        <v>5</v>
      </c>
      <c r="F379" s="241" t="s">
        <v>1015</v>
      </c>
      <c r="H379" s="242">
        <v>46.064999999999998</v>
      </c>
      <c r="I379" s="243"/>
      <c r="L379" s="239"/>
      <c r="M379" s="244"/>
      <c r="N379" s="245"/>
      <c r="O379" s="245"/>
      <c r="P379" s="245"/>
      <c r="Q379" s="245"/>
      <c r="R379" s="245"/>
      <c r="S379" s="245"/>
      <c r="T379" s="246"/>
      <c r="AT379" s="240" t="s">
        <v>236</v>
      </c>
      <c r="AU379" s="240" t="s">
        <v>89</v>
      </c>
      <c r="AV379" s="13" t="s">
        <v>89</v>
      </c>
      <c r="AW379" s="13" t="s">
        <v>40</v>
      </c>
      <c r="AX379" s="13" t="s">
        <v>77</v>
      </c>
      <c r="AY379" s="240" t="s">
        <v>146</v>
      </c>
    </row>
    <row r="380" s="14" customFormat="1">
      <c r="B380" s="247"/>
      <c r="D380" s="225" t="s">
        <v>236</v>
      </c>
      <c r="E380" s="248" t="s">
        <v>5</v>
      </c>
      <c r="F380" s="249" t="s">
        <v>242</v>
      </c>
      <c r="H380" s="250">
        <v>46.064999999999998</v>
      </c>
      <c r="I380" s="251"/>
      <c r="L380" s="247"/>
      <c r="M380" s="252"/>
      <c r="N380" s="253"/>
      <c r="O380" s="253"/>
      <c r="P380" s="253"/>
      <c r="Q380" s="253"/>
      <c r="R380" s="253"/>
      <c r="S380" s="253"/>
      <c r="T380" s="254"/>
      <c r="AT380" s="248" t="s">
        <v>236</v>
      </c>
      <c r="AU380" s="248" t="s">
        <v>89</v>
      </c>
      <c r="AV380" s="14" t="s">
        <v>145</v>
      </c>
      <c r="AW380" s="14" t="s">
        <v>40</v>
      </c>
      <c r="AX380" s="14" t="s">
        <v>84</v>
      </c>
      <c r="AY380" s="248" t="s">
        <v>146</v>
      </c>
    </row>
    <row r="381" s="1" customFormat="1" ht="16.5" customHeight="1">
      <c r="B381" s="212"/>
      <c r="C381" s="266" t="s">
        <v>533</v>
      </c>
      <c r="D381" s="266" t="s">
        <v>881</v>
      </c>
      <c r="E381" s="267" t="s">
        <v>1016</v>
      </c>
      <c r="F381" s="268" t="s">
        <v>1017</v>
      </c>
      <c r="G381" s="269" t="s">
        <v>232</v>
      </c>
      <c r="H381" s="270">
        <v>46.064999999999998</v>
      </c>
      <c r="I381" s="271"/>
      <c r="J381" s="272">
        <f>ROUND(I381*H381,2)</f>
        <v>0</v>
      </c>
      <c r="K381" s="268" t="s">
        <v>233</v>
      </c>
      <c r="L381" s="273"/>
      <c r="M381" s="274" t="s">
        <v>5</v>
      </c>
      <c r="N381" s="275" t="s">
        <v>49</v>
      </c>
      <c r="O381" s="49"/>
      <c r="P381" s="222">
        <f>O381*H381</f>
        <v>0</v>
      </c>
      <c r="Q381" s="222">
        <v>0.0039199999999999999</v>
      </c>
      <c r="R381" s="222">
        <f>Q381*H381</f>
        <v>0.18057479999999998</v>
      </c>
      <c r="S381" s="222">
        <v>0</v>
      </c>
      <c r="T381" s="223">
        <f>S381*H381</f>
        <v>0</v>
      </c>
      <c r="AR381" s="26" t="s">
        <v>452</v>
      </c>
      <c r="AT381" s="26" t="s">
        <v>881</v>
      </c>
      <c r="AU381" s="26" t="s">
        <v>89</v>
      </c>
      <c r="AY381" s="26" t="s">
        <v>146</v>
      </c>
      <c r="BE381" s="224">
        <f>IF(N381="základní",J381,0)</f>
        <v>0</v>
      </c>
      <c r="BF381" s="224">
        <f>IF(N381="snížená",J381,0)</f>
        <v>0</v>
      </c>
      <c r="BG381" s="224">
        <f>IF(N381="zákl. přenesená",J381,0)</f>
        <v>0</v>
      </c>
      <c r="BH381" s="224">
        <f>IF(N381="sníž. přenesená",J381,0)</f>
        <v>0</v>
      </c>
      <c r="BI381" s="224">
        <f>IF(N381="nulová",J381,0)</f>
        <v>0</v>
      </c>
      <c r="BJ381" s="26" t="s">
        <v>89</v>
      </c>
      <c r="BK381" s="224">
        <f>ROUND(I381*H381,2)</f>
        <v>0</v>
      </c>
      <c r="BL381" s="26" t="s">
        <v>329</v>
      </c>
      <c r="BM381" s="26" t="s">
        <v>1018</v>
      </c>
    </row>
    <row r="382" s="1" customFormat="1">
      <c r="B382" s="48"/>
      <c r="D382" s="225" t="s">
        <v>153</v>
      </c>
      <c r="F382" s="226" t="s">
        <v>1019</v>
      </c>
      <c r="I382" s="227"/>
      <c r="L382" s="48"/>
      <c r="M382" s="228"/>
      <c r="N382" s="49"/>
      <c r="O382" s="49"/>
      <c r="P382" s="49"/>
      <c r="Q382" s="49"/>
      <c r="R382" s="49"/>
      <c r="S382" s="49"/>
      <c r="T382" s="87"/>
      <c r="AT382" s="26" t="s">
        <v>153</v>
      </c>
      <c r="AU382" s="26" t="s">
        <v>89</v>
      </c>
    </row>
    <row r="383" s="1" customFormat="1" ht="25.5" customHeight="1">
      <c r="B383" s="212"/>
      <c r="C383" s="213" t="s">
        <v>540</v>
      </c>
      <c r="D383" s="213" t="s">
        <v>148</v>
      </c>
      <c r="E383" s="214" t="s">
        <v>1020</v>
      </c>
      <c r="F383" s="215" t="s">
        <v>1021</v>
      </c>
      <c r="G383" s="216" t="s">
        <v>232</v>
      </c>
      <c r="H383" s="217">
        <v>45.161999999999999</v>
      </c>
      <c r="I383" s="218"/>
      <c r="J383" s="219">
        <f>ROUND(I383*H383,2)</f>
        <v>0</v>
      </c>
      <c r="K383" s="215" t="s">
        <v>233</v>
      </c>
      <c r="L383" s="48"/>
      <c r="M383" s="220" t="s">
        <v>5</v>
      </c>
      <c r="N383" s="221" t="s">
        <v>49</v>
      </c>
      <c r="O383" s="49"/>
      <c r="P383" s="222">
        <f>O383*H383</f>
        <v>0</v>
      </c>
      <c r="Q383" s="222">
        <v>0.013140000000000001</v>
      </c>
      <c r="R383" s="222">
        <f>Q383*H383</f>
        <v>0.59342868000000004</v>
      </c>
      <c r="S383" s="222">
        <v>0</v>
      </c>
      <c r="T383" s="223">
        <f>S383*H383</f>
        <v>0</v>
      </c>
      <c r="AR383" s="26" t="s">
        <v>329</v>
      </c>
      <c r="AT383" s="26" t="s">
        <v>148</v>
      </c>
      <c r="AU383" s="26" t="s">
        <v>89</v>
      </c>
      <c r="AY383" s="26" t="s">
        <v>146</v>
      </c>
      <c r="BE383" s="224">
        <f>IF(N383="základní",J383,0)</f>
        <v>0</v>
      </c>
      <c r="BF383" s="224">
        <f>IF(N383="snížená",J383,0)</f>
        <v>0</v>
      </c>
      <c r="BG383" s="224">
        <f>IF(N383="zákl. přenesená",J383,0)</f>
        <v>0</v>
      </c>
      <c r="BH383" s="224">
        <f>IF(N383="sníž. přenesená",J383,0)</f>
        <v>0</v>
      </c>
      <c r="BI383" s="224">
        <f>IF(N383="nulová",J383,0)</f>
        <v>0</v>
      </c>
      <c r="BJ383" s="26" t="s">
        <v>89</v>
      </c>
      <c r="BK383" s="224">
        <f>ROUND(I383*H383,2)</f>
        <v>0</v>
      </c>
      <c r="BL383" s="26" t="s">
        <v>329</v>
      </c>
      <c r="BM383" s="26" t="s">
        <v>1022</v>
      </c>
    </row>
    <row r="384" s="1" customFormat="1">
      <c r="B384" s="48"/>
      <c r="D384" s="225" t="s">
        <v>153</v>
      </c>
      <c r="F384" s="226" t="s">
        <v>1023</v>
      </c>
      <c r="I384" s="227"/>
      <c r="L384" s="48"/>
      <c r="M384" s="228"/>
      <c r="N384" s="49"/>
      <c r="O384" s="49"/>
      <c r="P384" s="49"/>
      <c r="Q384" s="49"/>
      <c r="R384" s="49"/>
      <c r="S384" s="49"/>
      <c r="T384" s="87"/>
      <c r="AT384" s="26" t="s">
        <v>153</v>
      </c>
      <c r="AU384" s="26" t="s">
        <v>89</v>
      </c>
    </row>
    <row r="385" s="12" customFormat="1">
      <c r="B385" s="232"/>
      <c r="D385" s="225" t="s">
        <v>236</v>
      </c>
      <c r="E385" s="233" t="s">
        <v>5</v>
      </c>
      <c r="F385" s="234" t="s">
        <v>858</v>
      </c>
      <c r="H385" s="233" t="s">
        <v>5</v>
      </c>
      <c r="I385" s="235"/>
      <c r="L385" s="232"/>
      <c r="M385" s="236"/>
      <c r="N385" s="237"/>
      <c r="O385" s="237"/>
      <c r="P385" s="237"/>
      <c r="Q385" s="237"/>
      <c r="R385" s="237"/>
      <c r="S385" s="237"/>
      <c r="T385" s="238"/>
      <c r="AT385" s="233" t="s">
        <v>236</v>
      </c>
      <c r="AU385" s="233" t="s">
        <v>89</v>
      </c>
      <c r="AV385" s="12" t="s">
        <v>84</v>
      </c>
      <c r="AW385" s="12" t="s">
        <v>40</v>
      </c>
      <c r="AX385" s="12" t="s">
        <v>77</v>
      </c>
      <c r="AY385" s="233" t="s">
        <v>146</v>
      </c>
    </row>
    <row r="386" s="12" customFormat="1">
      <c r="B386" s="232"/>
      <c r="D386" s="225" t="s">
        <v>236</v>
      </c>
      <c r="E386" s="233" t="s">
        <v>5</v>
      </c>
      <c r="F386" s="234" t="s">
        <v>687</v>
      </c>
      <c r="H386" s="233" t="s">
        <v>5</v>
      </c>
      <c r="I386" s="235"/>
      <c r="L386" s="232"/>
      <c r="M386" s="236"/>
      <c r="N386" s="237"/>
      <c r="O386" s="237"/>
      <c r="P386" s="237"/>
      <c r="Q386" s="237"/>
      <c r="R386" s="237"/>
      <c r="S386" s="237"/>
      <c r="T386" s="238"/>
      <c r="AT386" s="233" t="s">
        <v>236</v>
      </c>
      <c r="AU386" s="233" t="s">
        <v>89</v>
      </c>
      <c r="AV386" s="12" t="s">
        <v>84</v>
      </c>
      <c r="AW386" s="12" t="s">
        <v>40</v>
      </c>
      <c r="AX386" s="12" t="s">
        <v>77</v>
      </c>
      <c r="AY386" s="233" t="s">
        <v>146</v>
      </c>
    </row>
    <row r="387" s="13" customFormat="1">
      <c r="B387" s="239"/>
      <c r="D387" s="225" t="s">
        <v>236</v>
      </c>
      <c r="E387" s="240" t="s">
        <v>5</v>
      </c>
      <c r="F387" s="241" t="s">
        <v>608</v>
      </c>
      <c r="H387" s="242">
        <v>45.161999999999999</v>
      </c>
      <c r="I387" s="243"/>
      <c r="L387" s="239"/>
      <c r="M387" s="244"/>
      <c r="N387" s="245"/>
      <c r="O387" s="245"/>
      <c r="P387" s="245"/>
      <c r="Q387" s="245"/>
      <c r="R387" s="245"/>
      <c r="S387" s="245"/>
      <c r="T387" s="246"/>
      <c r="AT387" s="240" t="s">
        <v>236</v>
      </c>
      <c r="AU387" s="240" t="s">
        <v>89</v>
      </c>
      <c r="AV387" s="13" t="s">
        <v>89</v>
      </c>
      <c r="AW387" s="13" t="s">
        <v>40</v>
      </c>
      <c r="AX387" s="13" t="s">
        <v>77</v>
      </c>
      <c r="AY387" s="240" t="s">
        <v>146</v>
      </c>
    </row>
    <row r="388" s="14" customFormat="1">
      <c r="B388" s="247"/>
      <c r="D388" s="225" t="s">
        <v>236</v>
      </c>
      <c r="E388" s="248" t="s">
        <v>5</v>
      </c>
      <c r="F388" s="249" t="s">
        <v>242</v>
      </c>
      <c r="H388" s="250">
        <v>45.161999999999999</v>
      </c>
      <c r="I388" s="251"/>
      <c r="L388" s="247"/>
      <c r="M388" s="252"/>
      <c r="N388" s="253"/>
      <c r="O388" s="253"/>
      <c r="P388" s="253"/>
      <c r="Q388" s="253"/>
      <c r="R388" s="253"/>
      <c r="S388" s="253"/>
      <c r="T388" s="254"/>
      <c r="AT388" s="248" t="s">
        <v>236</v>
      </c>
      <c r="AU388" s="248" t="s">
        <v>89</v>
      </c>
      <c r="AV388" s="14" t="s">
        <v>145</v>
      </c>
      <c r="AW388" s="14" t="s">
        <v>40</v>
      </c>
      <c r="AX388" s="14" t="s">
        <v>84</v>
      </c>
      <c r="AY388" s="248" t="s">
        <v>146</v>
      </c>
    </row>
    <row r="389" s="1" customFormat="1" ht="16.5" customHeight="1">
      <c r="B389" s="212"/>
      <c r="C389" s="213" t="s">
        <v>549</v>
      </c>
      <c r="D389" s="213" t="s">
        <v>148</v>
      </c>
      <c r="E389" s="214" t="s">
        <v>1024</v>
      </c>
      <c r="F389" s="215" t="s">
        <v>1025</v>
      </c>
      <c r="G389" s="216" t="s">
        <v>232</v>
      </c>
      <c r="H389" s="217">
        <v>45.161999999999999</v>
      </c>
      <c r="I389" s="218"/>
      <c r="J389" s="219">
        <f>ROUND(I389*H389,2)</f>
        <v>0</v>
      </c>
      <c r="K389" s="215" t="s">
        <v>233</v>
      </c>
      <c r="L389" s="48"/>
      <c r="M389" s="220" t="s">
        <v>5</v>
      </c>
      <c r="N389" s="221" t="s">
        <v>49</v>
      </c>
      <c r="O389" s="49"/>
      <c r="P389" s="222">
        <f>O389*H389</f>
        <v>0</v>
      </c>
      <c r="Q389" s="222">
        <v>0.00044999999999999999</v>
      </c>
      <c r="R389" s="222">
        <f>Q389*H389</f>
        <v>0.020322899999999998</v>
      </c>
      <c r="S389" s="222">
        <v>0</v>
      </c>
      <c r="T389" s="223">
        <f>S389*H389</f>
        <v>0</v>
      </c>
      <c r="AR389" s="26" t="s">
        <v>329</v>
      </c>
      <c r="AT389" s="26" t="s">
        <v>148</v>
      </c>
      <c r="AU389" s="26" t="s">
        <v>89</v>
      </c>
      <c r="AY389" s="26" t="s">
        <v>146</v>
      </c>
      <c r="BE389" s="224">
        <f>IF(N389="základní",J389,0)</f>
        <v>0</v>
      </c>
      <c r="BF389" s="224">
        <f>IF(N389="snížená",J389,0)</f>
        <v>0</v>
      </c>
      <c r="BG389" s="224">
        <f>IF(N389="zákl. přenesená",J389,0)</f>
        <v>0</v>
      </c>
      <c r="BH389" s="224">
        <f>IF(N389="sníž. přenesená",J389,0)</f>
        <v>0</v>
      </c>
      <c r="BI389" s="224">
        <f>IF(N389="nulová",J389,0)</f>
        <v>0</v>
      </c>
      <c r="BJ389" s="26" t="s">
        <v>89</v>
      </c>
      <c r="BK389" s="224">
        <f>ROUND(I389*H389,2)</f>
        <v>0</v>
      </c>
      <c r="BL389" s="26" t="s">
        <v>329</v>
      </c>
      <c r="BM389" s="26" t="s">
        <v>1026</v>
      </c>
    </row>
    <row r="390" s="1" customFormat="1">
      <c r="B390" s="48"/>
      <c r="D390" s="225" t="s">
        <v>153</v>
      </c>
      <c r="F390" s="226" t="s">
        <v>1027</v>
      </c>
      <c r="I390" s="227"/>
      <c r="L390" s="48"/>
      <c r="M390" s="228"/>
      <c r="N390" s="49"/>
      <c r="O390" s="49"/>
      <c r="P390" s="49"/>
      <c r="Q390" s="49"/>
      <c r="R390" s="49"/>
      <c r="S390" s="49"/>
      <c r="T390" s="87"/>
      <c r="AT390" s="26" t="s">
        <v>153</v>
      </c>
      <c r="AU390" s="26" t="s">
        <v>89</v>
      </c>
    </row>
    <row r="391" s="1" customFormat="1" ht="16.5" customHeight="1">
      <c r="B391" s="212"/>
      <c r="C391" s="266" t="s">
        <v>556</v>
      </c>
      <c r="D391" s="266" t="s">
        <v>881</v>
      </c>
      <c r="E391" s="267" t="s">
        <v>1028</v>
      </c>
      <c r="F391" s="268" t="s">
        <v>1029</v>
      </c>
      <c r="G391" s="269" t="s">
        <v>232</v>
      </c>
      <c r="H391" s="270">
        <v>49.677999999999997</v>
      </c>
      <c r="I391" s="271"/>
      <c r="J391" s="272">
        <f>ROUND(I391*H391,2)</f>
        <v>0</v>
      </c>
      <c r="K391" s="268" t="s">
        <v>233</v>
      </c>
      <c r="L391" s="273"/>
      <c r="M391" s="274" t="s">
        <v>5</v>
      </c>
      <c r="N391" s="275" t="s">
        <v>49</v>
      </c>
      <c r="O391" s="49"/>
      <c r="P391" s="222">
        <f>O391*H391</f>
        <v>0</v>
      </c>
      <c r="Q391" s="222">
        <v>0.010500000000000001</v>
      </c>
      <c r="R391" s="222">
        <f>Q391*H391</f>
        <v>0.52161900000000005</v>
      </c>
      <c r="S391" s="222">
        <v>0</v>
      </c>
      <c r="T391" s="223">
        <f>S391*H391</f>
        <v>0</v>
      </c>
      <c r="AR391" s="26" t="s">
        <v>452</v>
      </c>
      <c r="AT391" s="26" t="s">
        <v>881</v>
      </c>
      <c r="AU391" s="26" t="s">
        <v>89</v>
      </c>
      <c r="AY391" s="26" t="s">
        <v>146</v>
      </c>
      <c r="BE391" s="224">
        <f>IF(N391="základní",J391,0)</f>
        <v>0</v>
      </c>
      <c r="BF391" s="224">
        <f>IF(N391="snížená",J391,0)</f>
        <v>0</v>
      </c>
      <c r="BG391" s="224">
        <f>IF(N391="zákl. přenesená",J391,0)</f>
        <v>0</v>
      </c>
      <c r="BH391" s="224">
        <f>IF(N391="sníž. přenesená",J391,0)</f>
        <v>0</v>
      </c>
      <c r="BI391" s="224">
        <f>IF(N391="nulová",J391,0)</f>
        <v>0</v>
      </c>
      <c r="BJ391" s="26" t="s">
        <v>89</v>
      </c>
      <c r="BK391" s="224">
        <f>ROUND(I391*H391,2)</f>
        <v>0</v>
      </c>
      <c r="BL391" s="26" t="s">
        <v>329</v>
      </c>
      <c r="BM391" s="26" t="s">
        <v>1030</v>
      </c>
    </row>
    <row r="392" s="1" customFormat="1">
      <c r="B392" s="48"/>
      <c r="D392" s="225" t="s">
        <v>153</v>
      </c>
      <c r="F392" s="226" t="s">
        <v>1029</v>
      </c>
      <c r="I392" s="227"/>
      <c r="L392" s="48"/>
      <c r="M392" s="228"/>
      <c r="N392" s="49"/>
      <c r="O392" s="49"/>
      <c r="P392" s="49"/>
      <c r="Q392" s="49"/>
      <c r="R392" s="49"/>
      <c r="S392" s="49"/>
      <c r="T392" s="87"/>
      <c r="AT392" s="26" t="s">
        <v>153</v>
      </c>
      <c r="AU392" s="26" t="s">
        <v>89</v>
      </c>
    </row>
    <row r="393" s="13" customFormat="1">
      <c r="B393" s="239"/>
      <c r="D393" s="225" t="s">
        <v>236</v>
      </c>
      <c r="F393" s="241" t="s">
        <v>1005</v>
      </c>
      <c r="H393" s="242">
        <v>49.677999999999997</v>
      </c>
      <c r="I393" s="243"/>
      <c r="L393" s="239"/>
      <c r="M393" s="244"/>
      <c r="N393" s="245"/>
      <c r="O393" s="245"/>
      <c r="P393" s="245"/>
      <c r="Q393" s="245"/>
      <c r="R393" s="245"/>
      <c r="S393" s="245"/>
      <c r="T393" s="246"/>
      <c r="AT393" s="240" t="s">
        <v>236</v>
      </c>
      <c r="AU393" s="240" t="s">
        <v>89</v>
      </c>
      <c r="AV393" s="13" t="s">
        <v>89</v>
      </c>
      <c r="AW393" s="13" t="s">
        <v>6</v>
      </c>
      <c r="AX393" s="13" t="s">
        <v>84</v>
      </c>
      <c r="AY393" s="240" t="s">
        <v>146</v>
      </c>
    </row>
    <row r="394" s="1" customFormat="1" ht="25.5" customHeight="1">
      <c r="B394" s="212"/>
      <c r="C394" s="213" t="s">
        <v>569</v>
      </c>
      <c r="D394" s="213" t="s">
        <v>148</v>
      </c>
      <c r="E394" s="214" t="s">
        <v>1031</v>
      </c>
      <c r="F394" s="215" t="s">
        <v>1032</v>
      </c>
      <c r="G394" s="216" t="s">
        <v>321</v>
      </c>
      <c r="H394" s="217">
        <v>1.4530000000000001</v>
      </c>
      <c r="I394" s="218"/>
      <c r="J394" s="219">
        <f>ROUND(I394*H394,2)</f>
        <v>0</v>
      </c>
      <c r="K394" s="215" t="s">
        <v>233</v>
      </c>
      <c r="L394" s="48"/>
      <c r="M394" s="220" t="s">
        <v>5</v>
      </c>
      <c r="N394" s="221" t="s">
        <v>49</v>
      </c>
      <c r="O394" s="49"/>
      <c r="P394" s="222">
        <f>O394*H394</f>
        <v>0</v>
      </c>
      <c r="Q394" s="222">
        <v>0</v>
      </c>
      <c r="R394" s="222">
        <f>Q394*H394</f>
        <v>0</v>
      </c>
      <c r="S394" s="222">
        <v>0</v>
      </c>
      <c r="T394" s="223">
        <f>S394*H394</f>
        <v>0</v>
      </c>
      <c r="AR394" s="26" t="s">
        <v>329</v>
      </c>
      <c r="AT394" s="26" t="s">
        <v>148</v>
      </c>
      <c r="AU394" s="26" t="s">
        <v>89</v>
      </c>
      <c r="AY394" s="26" t="s">
        <v>146</v>
      </c>
      <c r="BE394" s="224">
        <f>IF(N394="základní",J394,0)</f>
        <v>0</v>
      </c>
      <c r="BF394" s="224">
        <f>IF(N394="snížená",J394,0)</f>
        <v>0</v>
      </c>
      <c r="BG394" s="224">
        <f>IF(N394="zákl. přenesená",J394,0)</f>
        <v>0</v>
      </c>
      <c r="BH394" s="224">
        <f>IF(N394="sníž. přenesená",J394,0)</f>
        <v>0</v>
      </c>
      <c r="BI394" s="224">
        <f>IF(N394="nulová",J394,0)</f>
        <v>0</v>
      </c>
      <c r="BJ394" s="26" t="s">
        <v>89</v>
      </c>
      <c r="BK394" s="224">
        <f>ROUND(I394*H394,2)</f>
        <v>0</v>
      </c>
      <c r="BL394" s="26" t="s">
        <v>329</v>
      </c>
      <c r="BM394" s="26" t="s">
        <v>1033</v>
      </c>
    </row>
    <row r="395" s="1" customFormat="1">
      <c r="B395" s="48"/>
      <c r="D395" s="225" t="s">
        <v>153</v>
      </c>
      <c r="F395" s="226" t="s">
        <v>1034</v>
      </c>
      <c r="I395" s="227"/>
      <c r="L395" s="48"/>
      <c r="M395" s="228"/>
      <c r="N395" s="49"/>
      <c r="O395" s="49"/>
      <c r="P395" s="49"/>
      <c r="Q395" s="49"/>
      <c r="R395" s="49"/>
      <c r="S395" s="49"/>
      <c r="T395" s="87"/>
      <c r="AT395" s="26" t="s">
        <v>153</v>
      </c>
      <c r="AU395" s="26" t="s">
        <v>89</v>
      </c>
    </row>
    <row r="396" s="11" customFormat="1" ht="29.88" customHeight="1">
      <c r="B396" s="199"/>
      <c r="D396" s="200" t="s">
        <v>76</v>
      </c>
      <c r="E396" s="210" t="s">
        <v>609</v>
      </c>
      <c r="F396" s="210" t="s">
        <v>610</v>
      </c>
      <c r="I396" s="202"/>
      <c r="J396" s="211">
        <f>BK396</f>
        <v>0</v>
      </c>
      <c r="L396" s="199"/>
      <c r="M396" s="204"/>
      <c r="N396" s="205"/>
      <c r="O396" s="205"/>
      <c r="P396" s="206">
        <f>SUM(P397:P568)</f>
        <v>0</v>
      </c>
      <c r="Q396" s="205"/>
      <c r="R396" s="206">
        <f>SUM(R397:R568)</f>
        <v>7.7037165400000012</v>
      </c>
      <c r="S396" s="205"/>
      <c r="T396" s="207">
        <f>SUM(T397:T568)</f>
        <v>0</v>
      </c>
      <c r="AR396" s="200" t="s">
        <v>89</v>
      </c>
      <c r="AT396" s="208" t="s">
        <v>76</v>
      </c>
      <c r="AU396" s="208" t="s">
        <v>84</v>
      </c>
      <c r="AY396" s="200" t="s">
        <v>146</v>
      </c>
      <c r="BK396" s="209">
        <f>SUM(BK397:BK568)</f>
        <v>0</v>
      </c>
    </row>
    <row r="397" s="1" customFormat="1" ht="25.5" customHeight="1">
      <c r="B397" s="212"/>
      <c r="C397" s="213" t="s">
        <v>576</v>
      </c>
      <c r="D397" s="213" t="s">
        <v>148</v>
      </c>
      <c r="E397" s="214" t="s">
        <v>1035</v>
      </c>
      <c r="F397" s="215" t="s">
        <v>1036</v>
      </c>
      <c r="G397" s="216" t="s">
        <v>426</v>
      </c>
      <c r="H397" s="217">
        <v>66</v>
      </c>
      <c r="I397" s="218"/>
      <c r="J397" s="219">
        <f>ROUND(I397*H397,2)</f>
        <v>0</v>
      </c>
      <c r="K397" s="215" t="s">
        <v>233</v>
      </c>
      <c r="L397" s="48"/>
      <c r="M397" s="220" t="s">
        <v>5</v>
      </c>
      <c r="N397" s="221" t="s">
        <v>49</v>
      </c>
      <c r="O397" s="49"/>
      <c r="P397" s="222">
        <f>O397*H397</f>
        <v>0</v>
      </c>
      <c r="Q397" s="222">
        <v>0</v>
      </c>
      <c r="R397" s="222">
        <f>Q397*H397</f>
        <v>0</v>
      </c>
      <c r="S397" s="222">
        <v>0</v>
      </c>
      <c r="T397" s="223">
        <f>S397*H397</f>
        <v>0</v>
      </c>
      <c r="AR397" s="26" t="s">
        <v>329</v>
      </c>
      <c r="AT397" s="26" t="s">
        <v>148</v>
      </c>
      <c r="AU397" s="26" t="s">
        <v>89</v>
      </c>
      <c r="AY397" s="26" t="s">
        <v>146</v>
      </c>
      <c r="BE397" s="224">
        <f>IF(N397="základní",J397,0)</f>
        <v>0</v>
      </c>
      <c r="BF397" s="224">
        <f>IF(N397="snížená",J397,0)</f>
        <v>0</v>
      </c>
      <c r="BG397" s="224">
        <f>IF(N397="zákl. přenesená",J397,0)</f>
        <v>0</v>
      </c>
      <c r="BH397" s="224">
        <f>IF(N397="sníž. přenesená",J397,0)</f>
        <v>0</v>
      </c>
      <c r="BI397" s="224">
        <f>IF(N397="nulová",J397,0)</f>
        <v>0</v>
      </c>
      <c r="BJ397" s="26" t="s">
        <v>89</v>
      </c>
      <c r="BK397" s="224">
        <f>ROUND(I397*H397,2)</f>
        <v>0</v>
      </c>
      <c r="BL397" s="26" t="s">
        <v>329</v>
      </c>
      <c r="BM397" s="26" t="s">
        <v>1037</v>
      </c>
    </row>
    <row r="398" s="1" customFormat="1">
      <c r="B398" s="48"/>
      <c r="D398" s="225" t="s">
        <v>153</v>
      </c>
      <c r="F398" s="226" t="s">
        <v>1038</v>
      </c>
      <c r="I398" s="227"/>
      <c r="L398" s="48"/>
      <c r="M398" s="228"/>
      <c r="N398" s="49"/>
      <c r="O398" s="49"/>
      <c r="P398" s="49"/>
      <c r="Q398" s="49"/>
      <c r="R398" s="49"/>
      <c r="S398" s="49"/>
      <c r="T398" s="87"/>
      <c r="AT398" s="26" t="s">
        <v>153</v>
      </c>
      <c r="AU398" s="26" t="s">
        <v>89</v>
      </c>
    </row>
    <row r="399" s="12" customFormat="1">
      <c r="B399" s="232"/>
      <c r="D399" s="225" t="s">
        <v>236</v>
      </c>
      <c r="E399" s="233" t="s">
        <v>5</v>
      </c>
      <c r="F399" s="234" t="s">
        <v>865</v>
      </c>
      <c r="H399" s="233" t="s">
        <v>5</v>
      </c>
      <c r="I399" s="235"/>
      <c r="L399" s="232"/>
      <c r="M399" s="236"/>
      <c r="N399" s="237"/>
      <c r="O399" s="237"/>
      <c r="P399" s="237"/>
      <c r="Q399" s="237"/>
      <c r="R399" s="237"/>
      <c r="S399" s="237"/>
      <c r="T399" s="238"/>
      <c r="AT399" s="233" t="s">
        <v>236</v>
      </c>
      <c r="AU399" s="233" t="s">
        <v>89</v>
      </c>
      <c r="AV399" s="12" t="s">
        <v>84</v>
      </c>
      <c r="AW399" s="12" t="s">
        <v>40</v>
      </c>
      <c r="AX399" s="12" t="s">
        <v>77</v>
      </c>
      <c r="AY399" s="233" t="s">
        <v>146</v>
      </c>
    </row>
    <row r="400" s="12" customFormat="1">
      <c r="B400" s="232"/>
      <c r="D400" s="225" t="s">
        <v>236</v>
      </c>
      <c r="E400" s="233" t="s">
        <v>5</v>
      </c>
      <c r="F400" s="234" t="s">
        <v>238</v>
      </c>
      <c r="H400" s="233" t="s">
        <v>5</v>
      </c>
      <c r="I400" s="235"/>
      <c r="L400" s="232"/>
      <c r="M400" s="236"/>
      <c r="N400" s="237"/>
      <c r="O400" s="237"/>
      <c r="P400" s="237"/>
      <c r="Q400" s="237"/>
      <c r="R400" s="237"/>
      <c r="S400" s="237"/>
      <c r="T400" s="238"/>
      <c r="AT400" s="233" t="s">
        <v>236</v>
      </c>
      <c r="AU400" s="233" t="s">
        <v>89</v>
      </c>
      <c r="AV400" s="12" t="s">
        <v>84</v>
      </c>
      <c r="AW400" s="12" t="s">
        <v>40</v>
      </c>
      <c r="AX400" s="12" t="s">
        <v>77</v>
      </c>
      <c r="AY400" s="233" t="s">
        <v>146</v>
      </c>
    </row>
    <row r="401" s="13" customFormat="1">
      <c r="B401" s="239"/>
      <c r="D401" s="225" t="s">
        <v>236</v>
      </c>
      <c r="E401" s="240" t="s">
        <v>5</v>
      </c>
      <c r="F401" s="241" t="s">
        <v>318</v>
      </c>
      <c r="H401" s="242">
        <v>14</v>
      </c>
      <c r="I401" s="243"/>
      <c r="L401" s="239"/>
      <c r="M401" s="244"/>
      <c r="N401" s="245"/>
      <c r="O401" s="245"/>
      <c r="P401" s="245"/>
      <c r="Q401" s="245"/>
      <c r="R401" s="245"/>
      <c r="S401" s="245"/>
      <c r="T401" s="246"/>
      <c r="AT401" s="240" t="s">
        <v>236</v>
      </c>
      <c r="AU401" s="240" t="s">
        <v>89</v>
      </c>
      <c r="AV401" s="13" t="s">
        <v>89</v>
      </c>
      <c r="AW401" s="13" t="s">
        <v>40</v>
      </c>
      <c r="AX401" s="13" t="s">
        <v>77</v>
      </c>
      <c r="AY401" s="240" t="s">
        <v>146</v>
      </c>
    </row>
    <row r="402" s="13" customFormat="1">
      <c r="B402" s="239"/>
      <c r="D402" s="225" t="s">
        <v>236</v>
      </c>
      <c r="E402" s="240" t="s">
        <v>5</v>
      </c>
      <c r="F402" s="241" t="s">
        <v>192</v>
      </c>
      <c r="H402" s="242">
        <v>10</v>
      </c>
      <c r="I402" s="243"/>
      <c r="L402" s="239"/>
      <c r="M402" s="244"/>
      <c r="N402" s="245"/>
      <c r="O402" s="245"/>
      <c r="P402" s="245"/>
      <c r="Q402" s="245"/>
      <c r="R402" s="245"/>
      <c r="S402" s="245"/>
      <c r="T402" s="246"/>
      <c r="AT402" s="240" t="s">
        <v>236</v>
      </c>
      <c r="AU402" s="240" t="s">
        <v>89</v>
      </c>
      <c r="AV402" s="13" t="s">
        <v>89</v>
      </c>
      <c r="AW402" s="13" t="s">
        <v>40</v>
      </c>
      <c r="AX402" s="13" t="s">
        <v>77</v>
      </c>
      <c r="AY402" s="240" t="s">
        <v>146</v>
      </c>
    </row>
    <row r="403" s="12" customFormat="1">
      <c r="B403" s="232"/>
      <c r="D403" s="225" t="s">
        <v>236</v>
      </c>
      <c r="E403" s="233" t="s">
        <v>5</v>
      </c>
      <c r="F403" s="234" t="s">
        <v>618</v>
      </c>
      <c r="H403" s="233" t="s">
        <v>5</v>
      </c>
      <c r="I403" s="235"/>
      <c r="L403" s="232"/>
      <c r="M403" s="236"/>
      <c r="N403" s="237"/>
      <c r="O403" s="237"/>
      <c r="P403" s="237"/>
      <c r="Q403" s="237"/>
      <c r="R403" s="237"/>
      <c r="S403" s="237"/>
      <c r="T403" s="238"/>
      <c r="AT403" s="233" t="s">
        <v>236</v>
      </c>
      <c r="AU403" s="233" t="s">
        <v>89</v>
      </c>
      <c r="AV403" s="12" t="s">
        <v>84</v>
      </c>
      <c r="AW403" s="12" t="s">
        <v>40</v>
      </c>
      <c r="AX403" s="12" t="s">
        <v>77</v>
      </c>
      <c r="AY403" s="233" t="s">
        <v>146</v>
      </c>
    </row>
    <row r="404" s="13" customFormat="1">
      <c r="B404" s="239"/>
      <c r="D404" s="225" t="s">
        <v>236</v>
      </c>
      <c r="E404" s="240" t="s">
        <v>5</v>
      </c>
      <c r="F404" s="241" t="s">
        <v>504</v>
      </c>
      <c r="H404" s="242">
        <v>38</v>
      </c>
      <c r="I404" s="243"/>
      <c r="L404" s="239"/>
      <c r="M404" s="244"/>
      <c r="N404" s="245"/>
      <c r="O404" s="245"/>
      <c r="P404" s="245"/>
      <c r="Q404" s="245"/>
      <c r="R404" s="245"/>
      <c r="S404" s="245"/>
      <c r="T404" s="246"/>
      <c r="AT404" s="240" t="s">
        <v>236</v>
      </c>
      <c r="AU404" s="240" t="s">
        <v>89</v>
      </c>
      <c r="AV404" s="13" t="s">
        <v>89</v>
      </c>
      <c r="AW404" s="13" t="s">
        <v>40</v>
      </c>
      <c r="AX404" s="13" t="s">
        <v>77</v>
      </c>
      <c r="AY404" s="240" t="s">
        <v>146</v>
      </c>
    </row>
    <row r="405" s="12" customFormat="1">
      <c r="B405" s="232"/>
      <c r="D405" s="225" t="s">
        <v>236</v>
      </c>
      <c r="E405" s="233" t="s">
        <v>5</v>
      </c>
      <c r="F405" s="234" t="s">
        <v>1039</v>
      </c>
      <c r="H405" s="233" t="s">
        <v>5</v>
      </c>
      <c r="I405" s="235"/>
      <c r="L405" s="232"/>
      <c r="M405" s="236"/>
      <c r="N405" s="237"/>
      <c r="O405" s="237"/>
      <c r="P405" s="237"/>
      <c r="Q405" s="237"/>
      <c r="R405" s="237"/>
      <c r="S405" s="237"/>
      <c r="T405" s="238"/>
      <c r="AT405" s="233" t="s">
        <v>236</v>
      </c>
      <c r="AU405" s="233" t="s">
        <v>89</v>
      </c>
      <c r="AV405" s="12" t="s">
        <v>84</v>
      </c>
      <c r="AW405" s="12" t="s">
        <v>40</v>
      </c>
      <c r="AX405" s="12" t="s">
        <v>77</v>
      </c>
      <c r="AY405" s="233" t="s">
        <v>146</v>
      </c>
    </row>
    <row r="406" s="13" customFormat="1">
      <c r="B406" s="239"/>
      <c r="D406" s="225" t="s">
        <v>236</v>
      </c>
      <c r="E406" s="240" t="s">
        <v>5</v>
      </c>
      <c r="F406" s="241" t="s">
        <v>159</v>
      </c>
      <c r="H406" s="242">
        <v>3</v>
      </c>
      <c r="I406" s="243"/>
      <c r="L406" s="239"/>
      <c r="M406" s="244"/>
      <c r="N406" s="245"/>
      <c r="O406" s="245"/>
      <c r="P406" s="245"/>
      <c r="Q406" s="245"/>
      <c r="R406" s="245"/>
      <c r="S406" s="245"/>
      <c r="T406" s="246"/>
      <c r="AT406" s="240" t="s">
        <v>236</v>
      </c>
      <c r="AU406" s="240" t="s">
        <v>89</v>
      </c>
      <c r="AV406" s="13" t="s">
        <v>89</v>
      </c>
      <c r="AW406" s="13" t="s">
        <v>40</v>
      </c>
      <c r="AX406" s="13" t="s">
        <v>77</v>
      </c>
      <c r="AY406" s="240" t="s">
        <v>146</v>
      </c>
    </row>
    <row r="407" s="12" customFormat="1">
      <c r="B407" s="232"/>
      <c r="D407" s="225" t="s">
        <v>236</v>
      </c>
      <c r="E407" s="233" t="s">
        <v>5</v>
      </c>
      <c r="F407" s="234" t="s">
        <v>1040</v>
      </c>
      <c r="H407" s="233" t="s">
        <v>5</v>
      </c>
      <c r="I407" s="235"/>
      <c r="L407" s="232"/>
      <c r="M407" s="236"/>
      <c r="N407" s="237"/>
      <c r="O407" s="237"/>
      <c r="P407" s="237"/>
      <c r="Q407" s="237"/>
      <c r="R407" s="237"/>
      <c r="S407" s="237"/>
      <c r="T407" s="238"/>
      <c r="AT407" s="233" t="s">
        <v>236</v>
      </c>
      <c r="AU407" s="233" t="s">
        <v>89</v>
      </c>
      <c r="AV407" s="12" t="s">
        <v>84</v>
      </c>
      <c r="AW407" s="12" t="s">
        <v>40</v>
      </c>
      <c r="AX407" s="12" t="s">
        <v>77</v>
      </c>
      <c r="AY407" s="233" t="s">
        <v>146</v>
      </c>
    </row>
    <row r="408" s="13" customFormat="1">
      <c r="B408" s="239"/>
      <c r="D408" s="225" t="s">
        <v>236</v>
      </c>
      <c r="E408" s="240" t="s">
        <v>5</v>
      </c>
      <c r="F408" s="241" t="s">
        <v>84</v>
      </c>
      <c r="H408" s="242">
        <v>1</v>
      </c>
      <c r="I408" s="243"/>
      <c r="L408" s="239"/>
      <c r="M408" s="244"/>
      <c r="N408" s="245"/>
      <c r="O408" s="245"/>
      <c r="P408" s="245"/>
      <c r="Q408" s="245"/>
      <c r="R408" s="245"/>
      <c r="S408" s="245"/>
      <c r="T408" s="246"/>
      <c r="AT408" s="240" t="s">
        <v>236</v>
      </c>
      <c r="AU408" s="240" t="s">
        <v>89</v>
      </c>
      <c r="AV408" s="13" t="s">
        <v>89</v>
      </c>
      <c r="AW408" s="13" t="s">
        <v>40</v>
      </c>
      <c r="AX408" s="13" t="s">
        <v>77</v>
      </c>
      <c r="AY408" s="240" t="s">
        <v>146</v>
      </c>
    </row>
    <row r="409" s="14" customFormat="1">
      <c r="B409" s="247"/>
      <c r="D409" s="225" t="s">
        <v>236</v>
      </c>
      <c r="E409" s="248" t="s">
        <v>5</v>
      </c>
      <c r="F409" s="249" t="s">
        <v>242</v>
      </c>
      <c r="H409" s="250">
        <v>66</v>
      </c>
      <c r="I409" s="251"/>
      <c r="L409" s="247"/>
      <c r="M409" s="252"/>
      <c r="N409" s="253"/>
      <c r="O409" s="253"/>
      <c r="P409" s="253"/>
      <c r="Q409" s="253"/>
      <c r="R409" s="253"/>
      <c r="S409" s="253"/>
      <c r="T409" s="254"/>
      <c r="AT409" s="248" t="s">
        <v>236</v>
      </c>
      <c r="AU409" s="248" t="s">
        <v>89</v>
      </c>
      <c r="AV409" s="14" t="s">
        <v>145</v>
      </c>
      <c r="AW409" s="14" t="s">
        <v>40</v>
      </c>
      <c r="AX409" s="14" t="s">
        <v>84</v>
      </c>
      <c r="AY409" s="248" t="s">
        <v>146</v>
      </c>
    </row>
    <row r="410" s="1" customFormat="1" ht="16.5" customHeight="1">
      <c r="B410" s="212"/>
      <c r="C410" s="213" t="s">
        <v>583</v>
      </c>
      <c r="D410" s="213" t="s">
        <v>148</v>
      </c>
      <c r="E410" s="214" t="s">
        <v>1041</v>
      </c>
      <c r="F410" s="215" t="s">
        <v>1042</v>
      </c>
      <c r="G410" s="216" t="s">
        <v>426</v>
      </c>
      <c r="H410" s="217">
        <v>818.80799999999999</v>
      </c>
      <c r="I410" s="218"/>
      <c r="J410" s="219">
        <f>ROUND(I410*H410,2)</f>
        <v>0</v>
      </c>
      <c r="K410" s="215" t="s">
        <v>233</v>
      </c>
      <c r="L410" s="48"/>
      <c r="M410" s="220" t="s">
        <v>5</v>
      </c>
      <c r="N410" s="221" t="s">
        <v>49</v>
      </c>
      <c r="O410" s="49"/>
      <c r="P410" s="222">
        <f>O410*H410</f>
        <v>0</v>
      </c>
      <c r="Q410" s="222">
        <v>0</v>
      </c>
      <c r="R410" s="222">
        <f>Q410*H410</f>
        <v>0</v>
      </c>
      <c r="S410" s="222">
        <v>0</v>
      </c>
      <c r="T410" s="223">
        <f>S410*H410</f>
        <v>0</v>
      </c>
      <c r="AR410" s="26" t="s">
        <v>329</v>
      </c>
      <c r="AT410" s="26" t="s">
        <v>148</v>
      </c>
      <c r="AU410" s="26" t="s">
        <v>89</v>
      </c>
      <c r="AY410" s="26" t="s">
        <v>146</v>
      </c>
      <c r="BE410" s="224">
        <f>IF(N410="základní",J410,0)</f>
        <v>0</v>
      </c>
      <c r="BF410" s="224">
        <f>IF(N410="snížená",J410,0)</f>
        <v>0</v>
      </c>
      <c r="BG410" s="224">
        <f>IF(N410="zákl. přenesená",J410,0)</f>
        <v>0</v>
      </c>
      <c r="BH410" s="224">
        <f>IF(N410="sníž. přenesená",J410,0)</f>
        <v>0</v>
      </c>
      <c r="BI410" s="224">
        <f>IF(N410="nulová",J410,0)</f>
        <v>0</v>
      </c>
      <c r="BJ410" s="26" t="s">
        <v>89</v>
      </c>
      <c r="BK410" s="224">
        <f>ROUND(I410*H410,2)</f>
        <v>0</v>
      </c>
      <c r="BL410" s="26" t="s">
        <v>329</v>
      </c>
      <c r="BM410" s="26" t="s">
        <v>1043</v>
      </c>
    </row>
    <row r="411" s="1" customFormat="1">
      <c r="B411" s="48"/>
      <c r="D411" s="225" t="s">
        <v>153</v>
      </c>
      <c r="F411" s="226" t="s">
        <v>1044</v>
      </c>
      <c r="I411" s="227"/>
      <c r="L411" s="48"/>
      <c r="M411" s="228"/>
      <c r="N411" s="49"/>
      <c r="O411" s="49"/>
      <c r="P411" s="49"/>
      <c r="Q411" s="49"/>
      <c r="R411" s="49"/>
      <c r="S411" s="49"/>
      <c r="T411" s="87"/>
      <c r="AT411" s="26" t="s">
        <v>153</v>
      </c>
      <c r="AU411" s="26" t="s">
        <v>89</v>
      </c>
    </row>
    <row r="412" s="1" customFormat="1" ht="16.5" customHeight="1">
      <c r="B412" s="212"/>
      <c r="C412" s="266" t="s">
        <v>603</v>
      </c>
      <c r="D412" s="266" t="s">
        <v>881</v>
      </c>
      <c r="E412" s="267" t="s">
        <v>1045</v>
      </c>
      <c r="F412" s="268" t="s">
        <v>1046</v>
      </c>
      <c r="G412" s="269" t="s">
        <v>232</v>
      </c>
      <c r="H412" s="270">
        <v>941.62900000000002</v>
      </c>
      <c r="I412" s="271"/>
      <c r="J412" s="272">
        <f>ROUND(I412*H412,2)</f>
        <v>0</v>
      </c>
      <c r="K412" s="268" t="s">
        <v>233</v>
      </c>
      <c r="L412" s="273"/>
      <c r="M412" s="274" t="s">
        <v>5</v>
      </c>
      <c r="N412" s="275" t="s">
        <v>49</v>
      </c>
      <c r="O412" s="49"/>
      <c r="P412" s="222">
        <f>O412*H412</f>
        <v>0</v>
      </c>
      <c r="Q412" s="222">
        <v>0.00038000000000000002</v>
      </c>
      <c r="R412" s="222">
        <f>Q412*H412</f>
        <v>0.35781902000000004</v>
      </c>
      <c r="S412" s="222">
        <v>0</v>
      </c>
      <c r="T412" s="223">
        <f>S412*H412</f>
        <v>0</v>
      </c>
      <c r="AR412" s="26" t="s">
        <v>452</v>
      </c>
      <c r="AT412" s="26" t="s">
        <v>881</v>
      </c>
      <c r="AU412" s="26" t="s">
        <v>89</v>
      </c>
      <c r="AY412" s="26" t="s">
        <v>146</v>
      </c>
      <c r="BE412" s="224">
        <f>IF(N412="základní",J412,0)</f>
        <v>0</v>
      </c>
      <c r="BF412" s="224">
        <f>IF(N412="snížená",J412,0)</f>
        <v>0</v>
      </c>
      <c r="BG412" s="224">
        <f>IF(N412="zákl. přenesená",J412,0)</f>
        <v>0</v>
      </c>
      <c r="BH412" s="224">
        <f>IF(N412="sníž. přenesená",J412,0)</f>
        <v>0</v>
      </c>
      <c r="BI412" s="224">
        <f>IF(N412="nulová",J412,0)</f>
        <v>0</v>
      </c>
      <c r="BJ412" s="26" t="s">
        <v>89</v>
      </c>
      <c r="BK412" s="224">
        <f>ROUND(I412*H412,2)</f>
        <v>0</v>
      </c>
      <c r="BL412" s="26" t="s">
        <v>329</v>
      </c>
      <c r="BM412" s="26" t="s">
        <v>1047</v>
      </c>
    </row>
    <row r="413" s="1" customFormat="1">
      <c r="B413" s="48"/>
      <c r="D413" s="225" t="s">
        <v>153</v>
      </c>
      <c r="F413" s="226" t="s">
        <v>1048</v>
      </c>
      <c r="I413" s="227"/>
      <c r="L413" s="48"/>
      <c r="M413" s="228"/>
      <c r="N413" s="49"/>
      <c r="O413" s="49"/>
      <c r="P413" s="49"/>
      <c r="Q413" s="49"/>
      <c r="R413" s="49"/>
      <c r="S413" s="49"/>
      <c r="T413" s="87"/>
      <c r="AT413" s="26" t="s">
        <v>153</v>
      </c>
      <c r="AU413" s="26" t="s">
        <v>89</v>
      </c>
    </row>
    <row r="414" s="13" customFormat="1">
      <c r="B414" s="239"/>
      <c r="D414" s="225" t="s">
        <v>236</v>
      </c>
      <c r="F414" s="241" t="s">
        <v>1049</v>
      </c>
      <c r="H414" s="242">
        <v>941.62900000000002</v>
      </c>
      <c r="I414" s="243"/>
      <c r="L414" s="239"/>
      <c r="M414" s="244"/>
      <c r="N414" s="245"/>
      <c r="O414" s="245"/>
      <c r="P414" s="245"/>
      <c r="Q414" s="245"/>
      <c r="R414" s="245"/>
      <c r="S414" s="245"/>
      <c r="T414" s="246"/>
      <c r="AT414" s="240" t="s">
        <v>236</v>
      </c>
      <c r="AU414" s="240" t="s">
        <v>89</v>
      </c>
      <c r="AV414" s="13" t="s">
        <v>89</v>
      </c>
      <c r="AW414" s="13" t="s">
        <v>6</v>
      </c>
      <c r="AX414" s="13" t="s">
        <v>84</v>
      </c>
      <c r="AY414" s="240" t="s">
        <v>146</v>
      </c>
    </row>
    <row r="415" s="1" customFormat="1" ht="16.5" customHeight="1">
      <c r="B415" s="212"/>
      <c r="C415" s="213" t="s">
        <v>411</v>
      </c>
      <c r="D415" s="213" t="s">
        <v>148</v>
      </c>
      <c r="E415" s="214" t="s">
        <v>1050</v>
      </c>
      <c r="F415" s="215" t="s">
        <v>1051</v>
      </c>
      <c r="G415" s="216" t="s">
        <v>426</v>
      </c>
      <c r="H415" s="217">
        <v>73.599999999999994</v>
      </c>
      <c r="I415" s="218"/>
      <c r="J415" s="219">
        <f>ROUND(I415*H415,2)</f>
        <v>0</v>
      </c>
      <c r="K415" s="215" t="s">
        <v>233</v>
      </c>
      <c r="L415" s="48"/>
      <c r="M415" s="220" t="s">
        <v>5</v>
      </c>
      <c r="N415" s="221" t="s">
        <v>49</v>
      </c>
      <c r="O415" s="49"/>
      <c r="P415" s="222">
        <f>O415*H415</f>
        <v>0</v>
      </c>
      <c r="Q415" s="222">
        <v>0.00091</v>
      </c>
      <c r="R415" s="222">
        <f>Q415*H415</f>
        <v>0.066975999999999994</v>
      </c>
      <c r="S415" s="222">
        <v>0</v>
      </c>
      <c r="T415" s="223">
        <f>S415*H415</f>
        <v>0</v>
      </c>
      <c r="AR415" s="26" t="s">
        <v>329</v>
      </c>
      <c r="AT415" s="26" t="s">
        <v>148</v>
      </c>
      <c r="AU415" s="26" t="s">
        <v>89</v>
      </c>
      <c r="AY415" s="26" t="s">
        <v>146</v>
      </c>
      <c r="BE415" s="224">
        <f>IF(N415="základní",J415,0)</f>
        <v>0</v>
      </c>
      <c r="BF415" s="224">
        <f>IF(N415="snížená",J415,0)</f>
        <v>0</v>
      </c>
      <c r="BG415" s="224">
        <f>IF(N415="zákl. přenesená",J415,0)</f>
        <v>0</v>
      </c>
      <c r="BH415" s="224">
        <f>IF(N415="sníž. přenesená",J415,0)</f>
        <v>0</v>
      </c>
      <c r="BI415" s="224">
        <f>IF(N415="nulová",J415,0)</f>
        <v>0</v>
      </c>
      <c r="BJ415" s="26" t="s">
        <v>89</v>
      </c>
      <c r="BK415" s="224">
        <f>ROUND(I415*H415,2)</f>
        <v>0</v>
      </c>
      <c r="BL415" s="26" t="s">
        <v>329</v>
      </c>
      <c r="BM415" s="26" t="s">
        <v>1052</v>
      </c>
    </row>
    <row r="416" s="1" customFormat="1">
      <c r="B416" s="48"/>
      <c r="D416" s="225" t="s">
        <v>153</v>
      </c>
      <c r="F416" s="226" t="s">
        <v>1053</v>
      </c>
      <c r="I416" s="227"/>
      <c r="L416" s="48"/>
      <c r="M416" s="228"/>
      <c r="N416" s="49"/>
      <c r="O416" s="49"/>
      <c r="P416" s="49"/>
      <c r="Q416" s="49"/>
      <c r="R416" s="49"/>
      <c r="S416" s="49"/>
      <c r="T416" s="87"/>
      <c r="AT416" s="26" t="s">
        <v>153</v>
      </c>
      <c r="AU416" s="26" t="s">
        <v>89</v>
      </c>
    </row>
    <row r="417" s="12" customFormat="1">
      <c r="B417" s="232"/>
      <c r="D417" s="225" t="s">
        <v>236</v>
      </c>
      <c r="E417" s="233" t="s">
        <v>5</v>
      </c>
      <c r="F417" s="234" t="s">
        <v>865</v>
      </c>
      <c r="H417" s="233" t="s">
        <v>5</v>
      </c>
      <c r="I417" s="235"/>
      <c r="L417" s="232"/>
      <c r="M417" s="236"/>
      <c r="N417" s="237"/>
      <c r="O417" s="237"/>
      <c r="P417" s="237"/>
      <c r="Q417" s="237"/>
      <c r="R417" s="237"/>
      <c r="S417" s="237"/>
      <c r="T417" s="238"/>
      <c r="AT417" s="233" t="s">
        <v>236</v>
      </c>
      <c r="AU417" s="233" t="s">
        <v>89</v>
      </c>
      <c r="AV417" s="12" t="s">
        <v>84</v>
      </c>
      <c r="AW417" s="12" t="s">
        <v>40</v>
      </c>
      <c r="AX417" s="12" t="s">
        <v>77</v>
      </c>
      <c r="AY417" s="233" t="s">
        <v>146</v>
      </c>
    </row>
    <row r="418" s="12" customFormat="1">
      <c r="B418" s="232"/>
      <c r="D418" s="225" t="s">
        <v>236</v>
      </c>
      <c r="E418" s="233" t="s">
        <v>5</v>
      </c>
      <c r="F418" s="234" t="s">
        <v>1054</v>
      </c>
      <c r="H418" s="233" t="s">
        <v>5</v>
      </c>
      <c r="I418" s="235"/>
      <c r="L418" s="232"/>
      <c r="M418" s="236"/>
      <c r="N418" s="237"/>
      <c r="O418" s="237"/>
      <c r="P418" s="237"/>
      <c r="Q418" s="237"/>
      <c r="R418" s="237"/>
      <c r="S418" s="237"/>
      <c r="T418" s="238"/>
      <c r="AT418" s="233" t="s">
        <v>236</v>
      </c>
      <c r="AU418" s="233" t="s">
        <v>89</v>
      </c>
      <c r="AV418" s="12" t="s">
        <v>84</v>
      </c>
      <c r="AW418" s="12" t="s">
        <v>40</v>
      </c>
      <c r="AX418" s="12" t="s">
        <v>77</v>
      </c>
      <c r="AY418" s="233" t="s">
        <v>146</v>
      </c>
    </row>
    <row r="419" s="13" customFormat="1">
      <c r="B419" s="239"/>
      <c r="D419" s="225" t="s">
        <v>236</v>
      </c>
      <c r="E419" s="240" t="s">
        <v>5</v>
      </c>
      <c r="F419" s="241" t="s">
        <v>1055</v>
      </c>
      <c r="H419" s="242">
        <v>25.600000000000001</v>
      </c>
      <c r="I419" s="243"/>
      <c r="L419" s="239"/>
      <c r="M419" s="244"/>
      <c r="N419" s="245"/>
      <c r="O419" s="245"/>
      <c r="P419" s="245"/>
      <c r="Q419" s="245"/>
      <c r="R419" s="245"/>
      <c r="S419" s="245"/>
      <c r="T419" s="246"/>
      <c r="AT419" s="240" t="s">
        <v>236</v>
      </c>
      <c r="AU419" s="240" t="s">
        <v>89</v>
      </c>
      <c r="AV419" s="13" t="s">
        <v>89</v>
      </c>
      <c r="AW419" s="13" t="s">
        <v>40</v>
      </c>
      <c r="AX419" s="13" t="s">
        <v>77</v>
      </c>
      <c r="AY419" s="240" t="s">
        <v>146</v>
      </c>
    </row>
    <row r="420" s="12" customFormat="1">
      <c r="B420" s="232"/>
      <c r="D420" s="225" t="s">
        <v>236</v>
      </c>
      <c r="E420" s="233" t="s">
        <v>5</v>
      </c>
      <c r="F420" s="234" t="s">
        <v>1056</v>
      </c>
      <c r="H420" s="233" t="s">
        <v>5</v>
      </c>
      <c r="I420" s="235"/>
      <c r="L420" s="232"/>
      <c r="M420" s="236"/>
      <c r="N420" s="237"/>
      <c r="O420" s="237"/>
      <c r="P420" s="237"/>
      <c r="Q420" s="237"/>
      <c r="R420" s="237"/>
      <c r="S420" s="237"/>
      <c r="T420" s="238"/>
      <c r="AT420" s="233" t="s">
        <v>236</v>
      </c>
      <c r="AU420" s="233" t="s">
        <v>89</v>
      </c>
      <c r="AV420" s="12" t="s">
        <v>84</v>
      </c>
      <c r="AW420" s="12" t="s">
        <v>40</v>
      </c>
      <c r="AX420" s="12" t="s">
        <v>77</v>
      </c>
      <c r="AY420" s="233" t="s">
        <v>146</v>
      </c>
    </row>
    <row r="421" s="13" customFormat="1">
      <c r="B421" s="239"/>
      <c r="D421" s="225" t="s">
        <v>236</v>
      </c>
      <c r="E421" s="240" t="s">
        <v>5</v>
      </c>
      <c r="F421" s="241" t="s">
        <v>458</v>
      </c>
      <c r="H421" s="242">
        <v>33</v>
      </c>
      <c r="I421" s="243"/>
      <c r="L421" s="239"/>
      <c r="M421" s="244"/>
      <c r="N421" s="245"/>
      <c r="O421" s="245"/>
      <c r="P421" s="245"/>
      <c r="Q421" s="245"/>
      <c r="R421" s="245"/>
      <c r="S421" s="245"/>
      <c r="T421" s="246"/>
      <c r="AT421" s="240" t="s">
        <v>236</v>
      </c>
      <c r="AU421" s="240" t="s">
        <v>89</v>
      </c>
      <c r="AV421" s="13" t="s">
        <v>89</v>
      </c>
      <c r="AW421" s="13" t="s">
        <v>40</v>
      </c>
      <c r="AX421" s="13" t="s">
        <v>77</v>
      </c>
      <c r="AY421" s="240" t="s">
        <v>146</v>
      </c>
    </row>
    <row r="422" s="12" customFormat="1">
      <c r="B422" s="232"/>
      <c r="D422" s="225" t="s">
        <v>236</v>
      </c>
      <c r="E422" s="233" t="s">
        <v>5</v>
      </c>
      <c r="F422" s="234" t="s">
        <v>1057</v>
      </c>
      <c r="H422" s="233" t="s">
        <v>5</v>
      </c>
      <c r="I422" s="235"/>
      <c r="L422" s="232"/>
      <c r="M422" s="236"/>
      <c r="N422" s="237"/>
      <c r="O422" s="237"/>
      <c r="P422" s="237"/>
      <c r="Q422" s="237"/>
      <c r="R422" s="237"/>
      <c r="S422" s="237"/>
      <c r="T422" s="238"/>
      <c r="AT422" s="233" t="s">
        <v>236</v>
      </c>
      <c r="AU422" s="233" t="s">
        <v>89</v>
      </c>
      <c r="AV422" s="12" t="s">
        <v>84</v>
      </c>
      <c r="AW422" s="12" t="s">
        <v>40</v>
      </c>
      <c r="AX422" s="12" t="s">
        <v>77</v>
      </c>
      <c r="AY422" s="233" t="s">
        <v>146</v>
      </c>
    </row>
    <row r="423" s="13" customFormat="1">
      <c r="B423" s="239"/>
      <c r="D423" s="225" t="s">
        <v>236</v>
      </c>
      <c r="E423" s="240" t="s">
        <v>5</v>
      </c>
      <c r="F423" s="241" t="s">
        <v>11</v>
      </c>
      <c r="H423" s="242">
        <v>15</v>
      </c>
      <c r="I423" s="243"/>
      <c r="L423" s="239"/>
      <c r="M423" s="244"/>
      <c r="N423" s="245"/>
      <c r="O423" s="245"/>
      <c r="P423" s="245"/>
      <c r="Q423" s="245"/>
      <c r="R423" s="245"/>
      <c r="S423" s="245"/>
      <c r="T423" s="246"/>
      <c r="AT423" s="240" t="s">
        <v>236</v>
      </c>
      <c r="AU423" s="240" t="s">
        <v>89</v>
      </c>
      <c r="AV423" s="13" t="s">
        <v>89</v>
      </c>
      <c r="AW423" s="13" t="s">
        <v>40</v>
      </c>
      <c r="AX423" s="13" t="s">
        <v>77</v>
      </c>
      <c r="AY423" s="240" t="s">
        <v>146</v>
      </c>
    </row>
    <row r="424" s="14" customFormat="1">
      <c r="B424" s="247"/>
      <c r="D424" s="225" t="s">
        <v>236</v>
      </c>
      <c r="E424" s="248" t="s">
        <v>5</v>
      </c>
      <c r="F424" s="249" t="s">
        <v>242</v>
      </c>
      <c r="H424" s="250">
        <v>73.599999999999994</v>
      </c>
      <c r="I424" s="251"/>
      <c r="L424" s="247"/>
      <c r="M424" s="252"/>
      <c r="N424" s="253"/>
      <c r="O424" s="253"/>
      <c r="P424" s="253"/>
      <c r="Q424" s="253"/>
      <c r="R424" s="253"/>
      <c r="S424" s="253"/>
      <c r="T424" s="254"/>
      <c r="AT424" s="248" t="s">
        <v>236</v>
      </c>
      <c r="AU424" s="248" t="s">
        <v>89</v>
      </c>
      <c r="AV424" s="14" t="s">
        <v>145</v>
      </c>
      <c r="AW424" s="14" t="s">
        <v>40</v>
      </c>
      <c r="AX424" s="14" t="s">
        <v>84</v>
      </c>
      <c r="AY424" s="248" t="s">
        <v>146</v>
      </c>
    </row>
    <row r="425" s="1" customFormat="1" ht="16.5" customHeight="1">
      <c r="B425" s="212"/>
      <c r="C425" s="213" t="s">
        <v>622</v>
      </c>
      <c r="D425" s="213" t="s">
        <v>148</v>
      </c>
      <c r="E425" s="214" t="s">
        <v>1058</v>
      </c>
      <c r="F425" s="215" t="s">
        <v>1059</v>
      </c>
      <c r="G425" s="216" t="s">
        <v>426</v>
      </c>
      <c r="H425" s="217">
        <v>36</v>
      </c>
      <c r="I425" s="218"/>
      <c r="J425" s="219">
        <f>ROUND(I425*H425,2)</f>
        <v>0</v>
      </c>
      <c r="K425" s="215" t="s">
        <v>233</v>
      </c>
      <c r="L425" s="48"/>
      <c r="M425" s="220" t="s">
        <v>5</v>
      </c>
      <c r="N425" s="221" t="s">
        <v>49</v>
      </c>
      <c r="O425" s="49"/>
      <c r="P425" s="222">
        <f>O425*H425</f>
        <v>0</v>
      </c>
      <c r="Q425" s="222">
        <v>0.00147</v>
      </c>
      <c r="R425" s="222">
        <f>Q425*H425</f>
        <v>0.052919999999999995</v>
      </c>
      <c r="S425" s="222">
        <v>0</v>
      </c>
      <c r="T425" s="223">
        <f>S425*H425</f>
        <v>0</v>
      </c>
      <c r="AR425" s="26" t="s">
        <v>329</v>
      </c>
      <c r="AT425" s="26" t="s">
        <v>148</v>
      </c>
      <c r="AU425" s="26" t="s">
        <v>89</v>
      </c>
      <c r="AY425" s="26" t="s">
        <v>146</v>
      </c>
      <c r="BE425" s="224">
        <f>IF(N425="základní",J425,0)</f>
        <v>0</v>
      </c>
      <c r="BF425" s="224">
        <f>IF(N425="snížená",J425,0)</f>
        <v>0</v>
      </c>
      <c r="BG425" s="224">
        <f>IF(N425="zákl. přenesená",J425,0)</f>
        <v>0</v>
      </c>
      <c r="BH425" s="224">
        <f>IF(N425="sníž. přenesená",J425,0)</f>
        <v>0</v>
      </c>
      <c r="BI425" s="224">
        <f>IF(N425="nulová",J425,0)</f>
        <v>0</v>
      </c>
      <c r="BJ425" s="26" t="s">
        <v>89</v>
      </c>
      <c r="BK425" s="224">
        <f>ROUND(I425*H425,2)</f>
        <v>0</v>
      </c>
      <c r="BL425" s="26" t="s">
        <v>329</v>
      </c>
      <c r="BM425" s="26" t="s">
        <v>1060</v>
      </c>
    </row>
    <row r="426" s="1" customFormat="1">
      <c r="B426" s="48"/>
      <c r="D426" s="225" t="s">
        <v>153</v>
      </c>
      <c r="F426" s="226" t="s">
        <v>1061</v>
      </c>
      <c r="I426" s="227"/>
      <c r="L426" s="48"/>
      <c r="M426" s="228"/>
      <c r="N426" s="49"/>
      <c r="O426" s="49"/>
      <c r="P426" s="49"/>
      <c r="Q426" s="49"/>
      <c r="R426" s="49"/>
      <c r="S426" s="49"/>
      <c r="T426" s="87"/>
      <c r="AT426" s="26" t="s">
        <v>153</v>
      </c>
      <c r="AU426" s="26" t="s">
        <v>89</v>
      </c>
    </row>
    <row r="427" s="12" customFormat="1">
      <c r="B427" s="232"/>
      <c r="D427" s="225" t="s">
        <v>236</v>
      </c>
      <c r="E427" s="233" t="s">
        <v>5</v>
      </c>
      <c r="F427" s="234" t="s">
        <v>865</v>
      </c>
      <c r="H427" s="233" t="s">
        <v>5</v>
      </c>
      <c r="I427" s="235"/>
      <c r="L427" s="232"/>
      <c r="M427" s="236"/>
      <c r="N427" s="237"/>
      <c r="O427" s="237"/>
      <c r="P427" s="237"/>
      <c r="Q427" s="237"/>
      <c r="R427" s="237"/>
      <c r="S427" s="237"/>
      <c r="T427" s="238"/>
      <c r="AT427" s="233" t="s">
        <v>236</v>
      </c>
      <c r="AU427" s="233" t="s">
        <v>89</v>
      </c>
      <c r="AV427" s="12" t="s">
        <v>84</v>
      </c>
      <c r="AW427" s="12" t="s">
        <v>40</v>
      </c>
      <c r="AX427" s="12" t="s">
        <v>77</v>
      </c>
      <c r="AY427" s="233" t="s">
        <v>146</v>
      </c>
    </row>
    <row r="428" s="12" customFormat="1">
      <c r="B428" s="232"/>
      <c r="D428" s="225" t="s">
        <v>236</v>
      </c>
      <c r="E428" s="233" t="s">
        <v>5</v>
      </c>
      <c r="F428" s="234" t="s">
        <v>1056</v>
      </c>
      <c r="H428" s="233" t="s">
        <v>5</v>
      </c>
      <c r="I428" s="235"/>
      <c r="L428" s="232"/>
      <c r="M428" s="236"/>
      <c r="N428" s="237"/>
      <c r="O428" s="237"/>
      <c r="P428" s="237"/>
      <c r="Q428" s="237"/>
      <c r="R428" s="237"/>
      <c r="S428" s="237"/>
      <c r="T428" s="238"/>
      <c r="AT428" s="233" t="s">
        <v>236</v>
      </c>
      <c r="AU428" s="233" t="s">
        <v>89</v>
      </c>
      <c r="AV428" s="12" t="s">
        <v>84</v>
      </c>
      <c r="AW428" s="12" t="s">
        <v>40</v>
      </c>
      <c r="AX428" s="12" t="s">
        <v>77</v>
      </c>
      <c r="AY428" s="233" t="s">
        <v>146</v>
      </c>
    </row>
    <row r="429" s="13" customFormat="1">
      <c r="B429" s="239"/>
      <c r="D429" s="225" t="s">
        <v>236</v>
      </c>
      <c r="E429" s="240" t="s">
        <v>5</v>
      </c>
      <c r="F429" s="241" t="s">
        <v>458</v>
      </c>
      <c r="H429" s="242">
        <v>33</v>
      </c>
      <c r="I429" s="243"/>
      <c r="L429" s="239"/>
      <c r="M429" s="244"/>
      <c r="N429" s="245"/>
      <c r="O429" s="245"/>
      <c r="P429" s="245"/>
      <c r="Q429" s="245"/>
      <c r="R429" s="245"/>
      <c r="S429" s="245"/>
      <c r="T429" s="246"/>
      <c r="AT429" s="240" t="s">
        <v>236</v>
      </c>
      <c r="AU429" s="240" t="s">
        <v>89</v>
      </c>
      <c r="AV429" s="13" t="s">
        <v>89</v>
      </c>
      <c r="AW429" s="13" t="s">
        <v>40</v>
      </c>
      <c r="AX429" s="13" t="s">
        <v>77</v>
      </c>
      <c r="AY429" s="240" t="s">
        <v>146</v>
      </c>
    </row>
    <row r="430" s="12" customFormat="1">
      <c r="B430" s="232"/>
      <c r="D430" s="225" t="s">
        <v>236</v>
      </c>
      <c r="E430" s="233" t="s">
        <v>5</v>
      </c>
      <c r="F430" s="234" t="s">
        <v>1062</v>
      </c>
      <c r="H430" s="233" t="s">
        <v>5</v>
      </c>
      <c r="I430" s="235"/>
      <c r="L430" s="232"/>
      <c r="M430" s="236"/>
      <c r="N430" s="237"/>
      <c r="O430" s="237"/>
      <c r="P430" s="237"/>
      <c r="Q430" s="237"/>
      <c r="R430" s="237"/>
      <c r="S430" s="237"/>
      <c r="T430" s="238"/>
      <c r="AT430" s="233" t="s">
        <v>236</v>
      </c>
      <c r="AU430" s="233" t="s">
        <v>89</v>
      </c>
      <c r="AV430" s="12" t="s">
        <v>84</v>
      </c>
      <c r="AW430" s="12" t="s">
        <v>40</v>
      </c>
      <c r="AX430" s="12" t="s">
        <v>77</v>
      </c>
      <c r="AY430" s="233" t="s">
        <v>146</v>
      </c>
    </row>
    <row r="431" s="13" customFormat="1">
      <c r="B431" s="239"/>
      <c r="D431" s="225" t="s">
        <v>236</v>
      </c>
      <c r="E431" s="240" t="s">
        <v>5</v>
      </c>
      <c r="F431" s="241" t="s">
        <v>159</v>
      </c>
      <c r="H431" s="242">
        <v>3</v>
      </c>
      <c r="I431" s="243"/>
      <c r="L431" s="239"/>
      <c r="M431" s="244"/>
      <c r="N431" s="245"/>
      <c r="O431" s="245"/>
      <c r="P431" s="245"/>
      <c r="Q431" s="245"/>
      <c r="R431" s="245"/>
      <c r="S431" s="245"/>
      <c r="T431" s="246"/>
      <c r="AT431" s="240" t="s">
        <v>236</v>
      </c>
      <c r="AU431" s="240" t="s">
        <v>89</v>
      </c>
      <c r="AV431" s="13" t="s">
        <v>89</v>
      </c>
      <c r="AW431" s="13" t="s">
        <v>40</v>
      </c>
      <c r="AX431" s="13" t="s">
        <v>77</v>
      </c>
      <c r="AY431" s="240" t="s">
        <v>146</v>
      </c>
    </row>
    <row r="432" s="14" customFormat="1">
      <c r="B432" s="247"/>
      <c r="D432" s="225" t="s">
        <v>236</v>
      </c>
      <c r="E432" s="248" t="s">
        <v>5</v>
      </c>
      <c r="F432" s="249" t="s">
        <v>242</v>
      </c>
      <c r="H432" s="250">
        <v>36</v>
      </c>
      <c r="I432" s="251"/>
      <c r="L432" s="247"/>
      <c r="M432" s="252"/>
      <c r="N432" s="253"/>
      <c r="O432" s="253"/>
      <c r="P432" s="253"/>
      <c r="Q432" s="253"/>
      <c r="R432" s="253"/>
      <c r="S432" s="253"/>
      <c r="T432" s="254"/>
      <c r="AT432" s="248" t="s">
        <v>236</v>
      </c>
      <c r="AU432" s="248" t="s">
        <v>89</v>
      </c>
      <c r="AV432" s="14" t="s">
        <v>145</v>
      </c>
      <c r="AW432" s="14" t="s">
        <v>40</v>
      </c>
      <c r="AX432" s="14" t="s">
        <v>84</v>
      </c>
      <c r="AY432" s="248" t="s">
        <v>146</v>
      </c>
    </row>
    <row r="433" s="1" customFormat="1" ht="16.5" customHeight="1">
      <c r="B433" s="212"/>
      <c r="C433" s="213" t="s">
        <v>628</v>
      </c>
      <c r="D433" s="213" t="s">
        <v>148</v>
      </c>
      <c r="E433" s="214" t="s">
        <v>1063</v>
      </c>
      <c r="F433" s="215" t="s">
        <v>1064</v>
      </c>
      <c r="G433" s="216" t="s">
        <v>426</v>
      </c>
      <c r="H433" s="217">
        <v>34.5</v>
      </c>
      <c r="I433" s="218"/>
      <c r="J433" s="219">
        <f>ROUND(I433*H433,2)</f>
        <v>0</v>
      </c>
      <c r="K433" s="215" t="s">
        <v>233</v>
      </c>
      <c r="L433" s="48"/>
      <c r="M433" s="220" t="s">
        <v>5</v>
      </c>
      <c r="N433" s="221" t="s">
        <v>49</v>
      </c>
      <c r="O433" s="49"/>
      <c r="P433" s="222">
        <f>O433*H433</f>
        <v>0</v>
      </c>
      <c r="Q433" s="222">
        <v>0.0019200000000000001</v>
      </c>
      <c r="R433" s="222">
        <f>Q433*H433</f>
        <v>0.066240000000000007</v>
      </c>
      <c r="S433" s="222">
        <v>0</v>
      </c>
      <c r="T433" s="223">
        <f>S433*H433</f>
        <v>0</v>
      </c>
      <c r="AR433" s="26" t="s">
        <v>329</v>
      </c>
      <c r="AT433" s="26" t="s">
        <v>148</v>
      </c>
      <c r="AU433" s="26" t="s">
        <v>89</v>
      </c>
      <c r="AY433" s="26" t="s">
        <v>146</v>
      </c>
      <c r="BE433" s="224">
        <f>IF(N433="základní",J433,0)</f>
        <v>0</v>
      </c>
      <c r="BF433" s="224">
        <f>IF(N433="snížená",J433,0)</f>
        <v>0</v>
      </c>
      <c r="BG433" s="224">
        <f>IF(N433="zákl. přenesená",J433,0)</f>
        <v>0</v>
      </c>
      <c r="BH433" s="224">
        <f>IF(N433="sníž. přenesená",J433,0)</f>
        <v>0</v>
      </c>
      <c r="BI433" s="224">
        <f>IF(N433="nulová",J433,0)</f>
        <v>0</v>
      </c>
      <c r="BJ433" s="26" t="s">
        <v>89</v>
      </c>
      <c r="BK433" s="224">
        <f>ROUND(I433*H433,2)</f>
        <v>0</v>
      </c>
      <c r="BL433" s="26" t="s">
        <v>329</v>
      </c>
      <c r="BM433" s="26" t="s">
        <v>1065</v>
      </c>
    </row>
    <row r="434" s="1" customFormat="1">
      <c r="B434" s="48"/>
      <c r="D434" s="225" t="s">
        <v>153</v>
      </c>
      <c r="F434" s="226" t="s">
        <v>1066</v>
      </c>
      <c r="I434" s="227"/>
      <c r="L434" s="48"/>
      <c r="M434" s="228"/>
      <c r="N434" s="49"/>
      <c r="O434" s="49"/>
      <c r="P434" s="49"/>
      <c r="Q434" s="49"/>
      <c r="R434" s="49"/>
      <c r="S434" s="49"/>
      <c r="T434" s="87"/>
      <c r="AT434" s="26" t="s">
        <v>153</v>
      </c>
      <c r="AU434" s="26" t="s">
        <v>89</v>
      </c>
    </row>
    <row r="435" s="12" customFormat="1">
      <c r="B435" s="232"/>
      <c r="D435" s="225" t="s">
        <v>236</v>
      </c>
      <c r="E435" s="233" t="s">
        <v>5</v>
      </c>
      <c r="F435" s="234" t="s">
        <v>865</v>
      </c>
      <c r="H435" s="233" t="s">
        <v>5</v>
      </c>
      <c r="I435" s="235"/>
      <c r="L435" s="232"/>
      <c r="M435" s="236"/>
      <c r="N435" s="237"/>
      <c r="O435" s="237"/>
      <c r="P435" s="237"/>
      <c r="Q435" s="237"/>
      <c r="R435" s="237"/>
      <c r="S435" s="237"/>
      <c r="T435" s="238"/>
      <c r="AT435" s="233" t="s">
        <v>236</v>
      </c>
      <c r="AU435" s="233" t="s">
        <v>89</v>
      </c>
      <c r="AV435" s="12" t="s">
        <v>84</v>
      </c>
      <c r="AW435" s="12" t="s">
        <v>40</v>
      </c>
      <c r="AX435" s="12" t="s">
        <v>77</v>
      </c>
      <c r="AY435" s="233" t="s">
        <v>146</v>
      </c>
    </row>
    <row r="436" s="12" customFormat="1">
      <c r="B436" s="232"/>
      <c r="D436" s="225" t="s">
        <v>236</v>
      </c>
      <c r="E436" s="233" t="s">
        <v>5</v>
      </c>
      <c r="F436" s="234" t="s">
        <v>1067</v>
      </c>
      <c r="H436" s="233" t="s">
        <v>5</v>
      </c>
      <c r="I436" s="235"/>
      <c r="L436" s="232"/>
      <c r="M436" s="236"/>
      <c r="N436" s="237"/>
      <c r="O436" s="237"/>
      <c r="P436" s="237"/>
      <c r="Q436" s="237"/>
      <c r="R436" s="237"/>
      <c r="S436" s="237"/>
      <c r="T436" s="238"/>
      <c r="AT436" s="233" t="s">
        <v>236</v>
      </c>
      <c r="AU436" s="233" t="s">
        <v>89</v>
      </c>
      <c r="AV436" s="12" t="s">
        <v>84</v>
      </c>
      <c r="AW436" s="12" t="s">
        <v>40</v>
      </c>
      <c r="AX436" s="12" t="s">
        <v>77</v>
      </c>
      <c r="AY436" s="233" t="s">
        <v>146</v>
      </c>
    </row>
    <row r="437" s="13" customFormat="1">
      <c r="B437" s="239"/>
      <c r="D437" s="225" t="s">
        <v>236</v>
      </c>
      <c r="E437" s="240" t="s">
        <v>5</v>
      </c>
      <c r="F437" s="241" t="s">
        <v>1068</v>
      </c>
      <c r="H437" s="242">
        <v>2.5</v>
      </c>
      <c r="I437" s="243"/>
      <c r="L437" s="239"/>
      <c r="M437" s="244"/>
      <c r="N437" s="245"/>
      <c r="O437" s="245"/>
      <c r="P437" s="245"/>
      <c r="Q437" s="245"/>
      <c r="R437" s="245"/>
      <c r="S437" s="245"/>
      <c r="T437" s="246"/>
      <c r="AT437" s="240" t="s">
        <v>236</v>
      </c>
      <c r="AU437" s="240" t="s">
        <v>89</v>
      </c>
      <c r="AV437" s="13" t="s">
        <v>89</v>
      </c>
      <c r="AW437" s="13" t="s">
        <v>40</v>
      </c>
      <c r="AX437" s="13" t="s">
        <v>77</v>
      </c>
      <c r="AY437" s="240" t="s">
        <v>146</v>
      </c>
    </row>
    <row r="438" s="12" customFormat="1">
      <c r="B438" s="232"/>
      <c r="D438" s="225" t="s">
        <v>236</v>
      </c>
      <c r="E438" s="233" t="s">
        <v>5</v>
      </c>
      <c r="F438" s="234" t="s">
        <v>866</v>
      </c>
      <c r="H438" s="233" t="s">
        <v>5</v>
      </c>
      <c r="I438" s="235"/>
      <c r="L438" s="232"/>
      <c r="M438" s="236"/>
      <c r="N438" s="237"/>
      <c r="O438" s="237"/>
      <c r="P438" s="237"/>
      <c r="Q438" s="237"/>
      <c r="R438" s="237"/>
      <c r="S438" s="237"/>
      <c r="T438" s="238"/>
      <c r="AT438" s="233" t="s">
        <v>236</v>
      </c>
      <c r="AU438" s="233" t="s">
        <v>89</v>
      </c>
      <c r="AV438" s="12" t="s">
        <v>84</v>
      </c>
      <c r="AW438" s="12" t="s">
        <v>40</v>
      </c>
      <c r="AX438" s="12" t="s">
        <v>77</v>
      </c>
      <c r="AY438" s="233" t="s">
        <v>146</v>
      </c>
    </row>
    <row r="439" s="13" customFormat="1">
      <c r="B439" s="239"/>
      <c r="D439" s="225" t="s">
        <v>236</v>
      </c>
      <c r="E439" s="240" t="s">
        <v>5</v>
      </c>
      <c r="F439" s="241" t="s">
        <v>1069</v>
      </c>
      <c r="H439" s="242">
        <v>32</v>
      </c>
      <c r="I439" s="243"/>
      <c r="L439" s="239"/>
      <c r="M439" s="244"/>
      <c r="N439" s="245"/>
      <c r="O439" s="245"/>
      <c r="P439" s="245"/>
      <c r="Q439" s="245"/>
      <c r="R439" s="245"/>
      <c r="S439" s="245"/>
      <c r="T439" s="246"/>
      <c r="AT439" s="240" t="s">
        <v>236</v>
      </c>
      <c r="AU439" s="240" t="s">
        <v>89</v>
      </c>
      <c r="AV439" s="13" t="s">
        <v>89</v>
      </c>
      <c r="AW439" s="13" t="s">
        <v>40</v>
      </c>
      <c r="AX439" s="13" t="s">
        <v>77</v>
      </c>
      <c r="AY439" s="240" t="s">
        <v>146</v>
      </c>
    </row>
    <row r="440" s="14" customFormat="1">
      <c r="B440" s="247"/>
      <c r="D440" s="225" t="s">
        <v>236</v>
      </c>
      <c r="E440" s="248" t="s">
        <v>5</v>
      </c>
      <c r="F440" s="249" t="s">
        <v>242</v>
      </c>
      <c r="H440" s="250">
        <v>34.5</v>
      </c>
      <c r="I440" s="251"/>
      <c r="L440" s="247"/>
      <c r="M440" s="252"/>
      <c r="N440" s="253"/>
      <c r="O440" s="253"/>
      <c r="P440" s="253"/>
      <c r="Q440" s="253"/>
      <c r="R440" s="253"/>
      <c r="S440" s="253"/>
      <c r="T440" s="254"/>
      <c r="AT440" s="248" t="s">
        <v>236</v>
      </c>
      <c r="AU440" s="248" t="s">
        <v>89</v>
      </c>
      <c r="AV440" s="14" t="s">
        <v>145</v>
      </c>
      <c r="AW440" s="14" t="s">
        <v>40</v>
      </c>
      <c r="AX440" s="14" t="s">
        <v>84</v>
      </c>
      <c r="AY440" s="248" t="s">
        <v>146</v>
      </c>
    </row>
    <row r="441" s="1" customFormat="1" ht="25.5" customHeight="1">
      <c r="B441" s="212"/>
      <c r="C441" s="213" t="s">
        <v>634</v>
      </c>
      <c r="D441" s="213" t="s">
        <v>148</v>
      </c>
      <c r="E441" s="214" t="s">
        <v>1070</v>
      </c>
      <c r="F441" s="215" t="s">
        <v>1071</v>
      </c>
      <c r="G441" s="216" t="s">
        <v>232</v>
      </c>
      <c r="H441" s="217">
        <v>822.80799999999999</v>
      </c>
      <c r="I441" s="218"/>
      <c r="J441" s="219">
        <f>ROUND(I441*H441,2)</f>
        <v>0</v>
      </c>
      <c r="K441" s="215" t="s">
        <v>233</v>
      </c>
      <c r="L441" s="48"/>
      <c r="M441" s="220" t="s">
        <v>5</v>
      </c>
      <c r="N441" s="221" t="s">
        <v>49</v>
      </c>
      <c r="O441" s="49"/>
      <c r="P441" s="222">
        <f>O441*H441</f>
        <v>0</v>
      </c>
      <c r="Q441" s="222">
        <v>0.0066</v>
      </c>
      <c r="R441" s="222">
        <f>Q441*H441</f>
        <v>5.4305327999999999</v>
      </c>
      <c r="S441" s="222">
        <v>0</v>
      </c>
      <c r="T441" s="223">
        <f>S441*H441</f>
        <v>0</v>
      </c>
      <c r="AR441" s="26" t="s">
        <v>329</v>
      </c>
      <c r="AT441" s="26" t="s">
        <v>148</v>
      </c>
      <c r="AU441" s="26" t="s">
        <v>89</v>
      </c>
      <c r="AY441" s="26" t="s">
        <v>146</v>
      </c>
      <c r="BE441" s="224">
        <f>IF(N441="základní",J441,0)</f>
        <v>0</v>
      </c>
      <c r="BF441" s="224">
        <f>IF(N441="snížená",J441,0)</f>
        <v>0</v>
      </c>
      <c r="BG441" s="224">
        <f>IF(N441="zákl. přenesená",J441,0)</f>
        <v>0</v>
      </c>
      <c r="BH441" s="224">
        <f>IF(N441="sníž. přenesená",J441,0)</f>
        <v>0</v>
      </c>
      <c r="BI441" s="224">
        <f>IF(N441="nulová",J441,0)</f>
        <v>0</v>
      </c>
      <c r="BJ441" s="26" t="s">
        <v>89</v>
      </c>
      <c r="BK441" s="224">
        <f>ROUND(I441*H441,2)</f>
        <v>0</v>
      </c>
      <c r="BL441" s="26" t="s">
        <v>329</v>
      </c>
      <c r="BM441" s="26" t="s">
        <v>1072</v>
      </c>
    </row>
    <row r="442" s="1" customFormat="1">
      <c r="B442" s="48"/>
      <c r="D442" s="225" t="s">
        <v>153</v>
      </c>
      <c r="F442" s="226" t="s">
        <v>1073</v>
      </c>
      <c r="I442" s="227"/>
      <c r="L442" s="48"/>
      <c r="M442" s="228"/>
      <c r="N442" s="49"/>
      <c r="O442" s="49"/>
      <c r="P442" s="49"/>
      <c r="Q442" s="49"/>
      <c r="R442" s="49"/>
      <c r="S442" s="49"/>
      <c r="T442" s="87"/>
      <c r="AT442" s="26" t="s">
        <v>153</v>
      </c>
      <c r="AU442" s="26" t="s">
        <v>89</v>
      </c>
    </row>
    <row r="443" s="13" customFormat="1">
      <c r="B443" s="239"/>
      <c r="D443" s="225" t="s">
        <v>236</v>
      </c>
      <c r="E443" s="240" t="s">
        <v>5</v>
      </c>
      <c r="F443" s="241" t="s">
        <v>1074</v>
      </c>
      <c r="H443" s="242">
        <v>818.80799999999999</v>
      </c>
      <c r="I443" s="243"/>
      <c r="L443" s="239"/>
      <c r="M443" s="244"/>
      <c r="N443" s="245"/>
      <c r="O443" s="245"/>
      <c r="P443" s="245"/>
      <c r="Q443" s="245"/>
      <c r="R443" s="245"/>
      <c r="S443" s="245"/>
      <c r="T443" s="246"/>
      <c r="AT443" s="240" t="s">
        <v>236</v>
      </c>
      <c r="AU443" s="240" t="s">
        <v>89</v>
      </c>
      <c r="AV443" s="13" t="s">
        <v>89</v>
      </c>
      <c r="AW443" s="13" t="s">
        <v>40</v>
      </c>
      <c r="AX443" s="13" t="s">
        <v>77</v>
      </c>
      <c r="AY443" s="240" t="s">
        <v>146</v>
      </c>
    </row>
    <row r="444" s="12" customFormat="1">
      <c r="B444" s="232"/>
      <c r="D444" s="225" t="s">
        <v>236</v>
      </c>
      <c r="E444" s="233" t="s">
        <v>5</v>
      </c>
      <c r="F444" s="234" t="s">
        <v>865</v>
      </c>
      <c r="H444" s="233" t="s">
        <v>5</v>
      </c>
      <c r="I444" s="235"/>
      <c r="L444" s="232"/>
      <c r="M444" s="236"/>
      <c r="N444" s="237"/>
      <c r="O444" s="237"/>
      <c r="P444" s="237"/>
      <c r="Q444" s="237"/>
      <c r="R444" s="237"/>
      <c r="S444" s="237"/>
      <c r="T444" s="238"/>
      <c r="AT444" s="233" t="s">
        <v>236</v>
      </c>
      <c r="AU444" s="233" t="s">
        <v>89</v>
      </c>
      <c r="AV444" s="12" t="s">
        <v>84</v>
      </c>
      <c r="AW444" s="12" t="s">
        <v>40</v>
      </c>
      <c r="AX444" s="12" t="s">
        <v>77</v>
      </c>
      <c r="AY444" s="233" t="s">
        <v>146</v>
      </c>
    </row>
    <row r="445" s="12" customFormat="1">
      <c r="B445" s="232"/>
      <c r="D445" s="225" t="s">
        <v>236</v>
      </c>
      <c r="E445" s="233" t="s">
        <v>5</v>
      </c>
      <c r="F445" s="234" t="s">
        <v>1040</v>
      </c>
      <c r="H445" s="233" t="s">
        <v>5</v>
      </c>
      <c r="I445" s="235"/>
      <c r="L445" s="232"/>
      <c r="M445" s="236"/>
      <c r="N445" s="237"/>
      <c r="O445" s="237"/>
      <c r="P445" s="237"/>
      <c r="Q445" s="237"/>
      <c r="R445" s="237"/>
      <c r="S445" s="237"/>
      <c r="T445" s="238"/>
      <c r="AT445" s="233" t="s">
        <v>236</v>
      </c>
      <c r="AU445" s="233" t="s">
        <v>89</v>
      </c>
      <c r="AV445" s="12" t="s">
        <v>84</v>
      </c>
      <c r="AW445" s="12" t="s">
        <v>40</v>
      </c>
      <c r="AX445" s="12" t="s">
        <v>77</v>
      </c>
      <c r="AY445" s="233" t="s">
        <v>146</v>
      </c>
    </row>
    <row r="446" s="13" customFormat="1">
      <c r="B446" s="239"/>
      <c r="D446" s="225" t="s">
        <v>236</v>
      </c>
      <c r="E446" s="240" t="s">
        <v>5</v>
      </c>
      <c r="F446" s="241" t="s">
        <v>1075</v>
      </c>
      <c r="H446" s="242">
        <v>4</v>
      </c>
      <c r="I446" s="243"/>
      <c r="L446" s="239"/>
      <c r="M446" s="244"/>
      <c r="N446" s="245"/>
      <c r="O446" s="245"/>
      <c r="P446" s="245"/>
      <c r="Q446" s="245"/>
      <c r="R446" s="245"/>
      <c r="S446" s="245"/>
      <c r="T446" s="246"/>
      <c r="AT446" s="240" t="s">
        <v>236</v>
      </c>
      <c r="AU446" s="240" t="s">
        <v>89</v>
      </c>
      <c r="AV446" s="13" t="s">
        <v>89</v>
      </c>
      <c r="AW446" s="13" t="s">
        <v>40</v>
      </c>
      <c r="AX446" s="13" t="s">
        <v>77</v>
      </c>
      <c r="AY446" s="240" t="s">
        <v>146</v>
      </c>
    </row>
    <row r="447" s="14" customFormat="1">
      <c r="B447" s="247"/>
      <c r="D447" s="225" t="s">
        <v>236</v>
      </c>
      <c r="E447" s="248" t="s">
        <v>5</v>
      </c>
      <c r="F447" s="249" t="s">
        <v>242</v>
      </c>
      <c r="H447" s="250">
        <v>822.80799999999999</v>
      </c>
      <c r="I447" s="251"/>
      <c r="L447" s="247"/>
      <c r="M447" s="252"/>
      <c r="N447" s="253"/>
      <c r="O447" s="253"/>
      <c r="P447" s="253"/>
      <c r="Q447" s="253"/>
      <c r="R447" s="253"/>
      <c r="S447" s="253"/>
      <c r="T447" s="254"/>
      <c r="AT447" s="248" t="s">
        <v>236</v>
      </c>
      <c r="AU447" s="248" t="s">
        <v>89</v>
      </c>
      <c r="AV447" s="14" t="s">
        <v>145</v>
      </c>
      <c r="AW447" s="14" t="s">
        <v>40</v>
      </c>
      <c r="AX447" s="14" t="s">
        <v>84</v>
      </c>
      <c r="AY447" s="248" t="s">
        <v>146</v>
      </c>
    </row>
    <row r="448" s="1" customFormat="1" ht="16.5" customHeight="1">
      <c r="B448" s="212"/>
      <c r="C448" s="213" t="s">
        <v>641</v>
      </c>
      <c r="D448" s="213" t="s">
        <v>148</v>
      </c>
      <c r="E448" s="214" t="s">
        <v>1076</v>
      </c>
      <c r="F448" s="215" t="s">
        <v>1077</v>
      </c>
      <c r="G448" s="216" t="s">
        <v>232</v>
      </c>
      <c r="H448" s="217">
        <v>822.80799999999999</v>
      </c>
      <c r="I448" s="218"/>
      <c r="J448" s="219">
        <f>ROUND(I448*H448,2)</f>
        <v>0</v>
      </c>
      <c r="K448" s="215" t="s">
        <v>233</v>
      </c>
      <c r="L448" s="48"/>
      <c r="M448" s="220" t="s">
        <v>5</v>
      </c>
      <c r="N448" s="221" t="s">
        <v>49</v>
      </c>
      <c r="O448" s="49"/>
      <c r="P448" s="222">
        <f>O448*H448</f>
        <v>0</v>
      </c>
      <c r="Q448" s="222">
        <v>0.00034000000000000002</v>
      </c>
      <c r="R448" s="222">
        <f>Q448*H448</f>
        <v>0.27975472000000001</v>
      </c>
      <c r="S448" s="222">
        <v>0</v>
      </c>
      <c r="T448" s="223">
        <f>S448*H448</f>
        <v>0</v>
      </c>
      <c r="AR448" s="26" t="s">
        <v>329</v>
      </c>
      <c r="AT448" s="26" t="s">
        <v>148</v>
      </c>
      <c r="AU448" s="26" t="s">
        <v>89</v>
      </c>
      <c r="AY448" s="26" t="s">
        <v>146</v>
      </c>
      <c r="BE448" s="224">
        <f>IF(N448="základní",J448,0)</f>
        <v>0</v>
      </c>
      <c r="BF448" s="224">
        <f>IF(N448="snížená",J448,0)</f>
        <v>0</v>
      </c>
      <c r="BG448" s="224">
        <f>IF(N448="zákl. přenesená",J448,0)</f>
        <v>0</v>
      </c>
      <c r="BH448" s="224">
        <f>IF(N448="sníž. přenesená",J448,0)</f>
        <v>0</v>
      </c>
      <c r="BI448" s="224">
        <f>IF(N448="nulová",J448,0)</f>
        <v>0</v>
      </c>
      <c r="BJ448" s="26" t="s">
        <v>89</v>
      </c>
      <c r="BK448" s="224">
        <f>ROUND(I448*H448,2)</f>
        <v>0</v>
      </c>
      <c r="BL448" s="26" t="s">
        <v>329</v>
      </c>
      <c r="BM448" s="26" t="s">
        <v>1078</v>
      </c>
    </row>
    <row r="449" s="1" customFormat="1">
      <c r="B449" s="48"/>
      <c r="D449" s="225" t="s">
        <v>153</v>
      </c>
      <c r="F449" s="226" t="s">
        <v>1079</v>
      </c>
      <c r="I449" s="227"/>
      <c r="L449" s="48"/>
      <c r="M449" s="228"/>
      <c r="N449" s="49"/>
      <c r="O449" s="49"/>
      <c r="P449" s="49"/>
      <c r="Q449" s="49"/>
      <c r="R449" s="49"/>
      <c r="S449" s="49"/>
      <c r="T449" s="87"/>
      <c r="AT449" s="26" t="s">
        <v>153</v>
      </c>
      <c r="AU449" s="26" t="s">
        <v>89</v>
      </c>
    </row>
    <row r="450" s="1" customFormat="1" ht="25.5" customHeight="1">
      <c r="B450" s="212"/>
      <c r="C450" s="213" t="s">
        <v>647</v>
      </c>
      <c r="D450" s="213" t="s">
        <v>148</v>
      </c>
      <c r="E450" s="214" t="s">
        <v>1080</v>
      </c>
      <c r="F450" s="215" t="s">
        <v>1081</v>
      </c>
      <c r="G450" s="216" t="s">
        <v>426</v>
      </c>
      <c r="H450" s="217">
        <v>13</v>
      </c>
      <c r="I450" s="218"/>
      <c r="J450" s="219">
        <f>ROUND(I450*H450,2)</f>
        <v>0</v>
      </c>
      <c r="K450" s="215" t="s">
        <v>233</v>
      </c>
      <c r="L450" s="48"/>
      <c r="M450" s="220" t="s">
        <v>5</v>
      </c>
      <c r="N450" s="221" t="s">
        <v>49</v>
      </c>
      <c r="O450" s="49"/>
      <c r="P450" s="222">
        <f>O450*H450</f>
        <v>0</v>
      </c>
      <c r="Q450" s="222">
        <v>0</v>
      </c>
      <c r="R450" s="222">
        <f>Q450*H450</f>
        <v>0</v>
      </c>
      <c r="S450" s="222">
        <v>0</v>
      </c>
      <c r="T450" s="223">
        <f>S450*H450</f>
        <v>0</v>
      </c>
      <c r="AR450" s="26" t="s">
        <v>329</v>
      </c>
      <c r="AT450" s="26" t="s">
        <v>148</v>
      </c>
      <c r="AU450" s="26" t="s">
        <v>89</v>
      </c>
      <c r="AY450" s="26" t="s">
        <v>146</v>
      </c>
      <c r="BE450" s="224">
        <f>IF(N450="základní",J450,0)</f>
        <v>0</v>
      </c>
      <c r="BF450" s="224">
        <f>IF(N450="snížená",J450,0)</f>
        <v>0</v>
      </c>
      <c r="BG450" s="224">
        <f>IF(N450="zákl. přenesená",J450,0)</f>
        <v>0</v>
      </c>
      <c r="BH450" s="224">
        <f>IF(N450="sníž. přenesená",J450,0)</f>
        <v>0</v>
      </c>
      <c r="BI450" s="224">
        <f>IF(N450="nulová",J450,0)</f>
        <v>0</v>
      </c>
      <c r="BJ450" s="26" t="s">
        <v>89</v>
      </c>
      <c r="BK450" s="224">
        <f>ROUND(I450*H450,2)</f>
        <v>0</v>
      </c>
      <c r="BL450" s="26" t="s">
        <v>329</v>
      </c>
      <c r="BM450" s="26" t="s">
        <v>1082</v>
      </c>
    </row>
    <row r="451" s="1" customFormat="1">
      <c r="B451" s="48"/>
      <c r="D451" s="225" t="s">
        <v>153</v>
      </c>
      <c r="F451" s="226" t="s">
        <v>1083</v>
      </c>
      <c r="I451" s="227"/>
      <c r="L451" s="48"/>
      <c r="M451" s="228"/>
      <c r="N451" s="49"/>
      <c r="O451" s="49"/>
      <c r="P451" s="49"/>
      <c r="Q451" s="49"/>
      <c r="R451" s="49"/>
      <c r="S451" s="49"/>
      <c r="T451" s="87"/>
      <c r="AT451" s="26" t="s">
        <v>153</v>
      </c>
      <c r="AU451" s="26" t="s">
        <v>89</v>
      </c>
    </row>
    <row r="452" s="12" customFormat="1">
      <c r="B452" s="232"/>
      <c r="D452" s="225" t="s">
        <v>236</v>
      </c>
      <c r="E452" s="233" t="s">
        <v>5</v>
      </c>
      <c r="F452" s="234" t="s">
        <v>865</v>
      </c>
      <c r="H452" s="233" t="s">
        <v>5</v>
      </c>
      <c r="I452" s="235"/>
      <c r="L452" s="232"/>
      <c r="M452" s="236"/>
      <c r="N452" s="237"/>
      <c r="O452" s="237"/>
      <c r="P452" s="237"/>
      <c r="Q452" s="237"/>
      <c r="R452" s="237"/>
      <c r="S452" s="237"/>
      <c r="T452" s="238"/>
      <c r="AT452" s="233" t="s">
        <v>236</v>
      </c>
      <c r="AU452" s="233" t="s">
        <v>89</v>
      </c>
      <c r="AV452" s="12" t="s">
        <v>84</v>
      </c>
      <c r="AW452" s="12" t="s">
        <v>40</v>
      </c>
      <c r="AX452" s="12" t="s">
        <v>77</v>
      </c>
      <c r="AY452" s="233" t="s">
        <v>146</v>
      </c>
    </row>
    <row r="453" s="12" customFormat="1">
      <c r="B453" s="232"/>
      <c r="D453" s="225" t="s">
        <v>236</v>
      </c>
      <c r="E453" s="233" t="s">
        <v>5</v>
      </c>
      <c r="F453" s="234" t="s">
        <v>645</v>
      </c>
      <c r="H453" s="233" t="s">
        <v>5</v>
      </c>
      <c r="I453" s="235"/>
      <c r="L453" s="232"/>
      <c r="M453" s="236"/>
      <c r="N453" s="237"/>
      <c r="O453" s="237"/>
      <c r="P453" s="237"/>
      <c r="Q453" s="237"/>
      <c r="R453" s="237"/>
      <c r="S453" s="237"/>
      <c r="T453" s="238"/>
      <c r="AT453" s="233" t="s">
        <v>236</v>
      </c>
      <c r="AU453" s="233" t="s">
        <v>89</v>
      </c>
      <c r="AV453" s="12" t="s">
        <v>84</v>
      </c>
      <c r="AW453" s="12" t="s">
        <v>40</v>
      </c>
      <c r="AX453" s="12" t="s">
        <v>77</v>
      </c>
      <c r="AY453" s="233" t="s">
        <v>146</v>
      </c>
    </row>
    <row r="454" s="13" customFormat="1">
      <c r="B454" s="239"/>
      <c r="D454" s="225" t="s">
        <v>236</v>
      </c>
      <c r="E454" s="240" t="s">
        <v>5</v>
      </c>
      <c r="F454" s="241" t="s">
        <v>311</v>
      </c>
      <c r="H454" s="242">
        <v>13</v>
      </c>
      <c r="I454" s="243"/>
      <c r="L454" s="239"/>
      <c r="M454" s="244"/>
      <c r="N454" s="245"/>
      <c r="O454" s="245"/>
      <c r="P454" s="245"/>
      <c r="Q454" s="245"/>
      <c r="R454" s="245"/>
      <c r="S454" s="245"/>
      <c r="T454" s="246"/>
      <c r="AT454" s="240" t="s">
        <v>236</v>
      </c>
      <c r="AU454" s="240" t="s">
        <v>89</v>
      </c>
      <c r="AV454" s="13" t="s">
        <v>89</v>
      </c>
      <c r="AW454" s="13" t="s">
        <v>40</v>
      </c>
      <c r="AX454" s="13" t="s">
        <v>77</v>
      </c>
      <c r="AY454" s="240" t="s">
        <v>146</v>
      </c>
    </row>
    <row r="455" s="14" customFormat="1">
      <c r="B455" s="247"/>
      <c r="D455" s="225" t="s">
        <v>236</v>
      </c>
      <c r="E455" s="248" t="s">
        <v>5</v>
      </c>
      <c r="F455" s="249" t="s">
        <v>242</v>
      </c>
      <c r="H455" s="250">
        <v>13</v>
      </c>
      <c r="I455" s="251"/>
      <c r="L455" s="247"/>
      <c r="M455" s="252"/>
      <c r="N455" s="253"/>
      <c r="O455" s="253"/>
      <c r="P455" s="253"/>
      <c r="Q455" s="253"/>
      <c r="R455" s="253"/>
      <c r="S455" s="253"/>
      <c r="T455" s="254"/>
      <c r="AT455" s="248" t="s">
        <v>236</v>
      </c>
      <c r="AU455" s="248" t="s">
        <v>89</v>
      </c>
      <c r="AV455" s="14" t="s">
        <v>145</v>
      </c>
      <c r="AW455" s="14" t="s">
        <v>40</v>
      </c>
      <c r="AX455" s="14" t="s">
        <v>84</v>
      </c>
      <c r="AY455" s="248" t="s">
        <v>146</v>
      </c>
    </row>
    <row r="456" s="1" customFormat="1" ht="25.5" customHeight="1">
      <c r="B456" s="212"/>
      <c r="C456" s="213" t="s">
        <v>654</v>
      </c>
      <c r="D456" s="213" t="s">
        <v>148</v>
      </c>
      <c r="E456" s="214" t="s">
        <v>1084</v>
      </c>
      <c r="F456" s="215" t="s">
        <v>1085</v>
      </c>
      <c r="G456" s="216" t="s">
        <v>426</v>
      </c>
      <c r="H456" s="217">
        <v>27</v>
      </c>
      <c r="I456" s="218"/>
      <c r="J456" s="219">
        <f>ROUND(I456*H456,2)</f>
        <v>0</v>
      </c>
      <c r="K456" s="215" t="s">
        <v>233</v>
      </c>
      <c r="L456" s="48"/>
      <c r="M456" s="220" t="s">
        <v>5</v>
      </c>
      <c r="N456" s="221" t="s">
        <v>49</v>
      </c>
      <c r="O456" s="49"/>
      <c r="P456" s="222">
        <f>O456*H456</f>
        <v>0</v>
      </c>
      <c r="Q456" s="222">
        <v>0.0015100000000000001</v>
      </c>
      <c r="R456" s="222">
        <f>Q456*H456</f>
        <v>0.040770000000000001</v>
      </c>
      <c r="S456" s="222">
        <v>0</v>
      </c>
      <c r="T456" s="223">
        <f>S456*H456</f>
        <v>0</v>
      </c>
      <c r="AR456" s="26" t="s">
        <v>329</v>
      </c>
      <c r="AT456" s="26" t="s">
        <v>148</v>
      </c>
      <c r="AU456" s="26" t="s">
        <v>89</v>
      </c>
      <c r="AY456" s="26" t="s">
        <v>146</v>
      </c>
      <c r="BE456" s="224">
        <f>IF(N456="základní",J456,0)</f>
        <v>0</v>
      </c>
      <c r="BF456" s="224">
        <f>IF(N456="snížená",J456,0)</f>
        <v>0</v>
      </c>
      <c r="BG456" s="224">
        <f>IF(N456="zákl. přenesená",J456,0)</f>
        <v>0</v>
      </c>
      <c r="BH456" s="224">
        <f>IF(N456="sníž. přenesená",J456,0)</f>
        <v>0</v>
      </c>
      <c r="BI456" s="224">
        <f>IF(N456="nulová",J456,0)</f>
        <v>0</v>
      </c>
      <c r="BJ456" s="26" t="s">
        <v>89</v>
      </c>
      <c r="BK456" s="224">
        <f>ROUND(I456*H456,2)</f>
        <v>0</v>
      </c>
      <c r="BL456" s="26" t="s">
        <v>329</v>
      </c>
      <c r="BM456" s="26" t="s">
        <v>1086</v>
      </c>
    </row>
    <row r="457" s="1" customFormat="1">
      <c r="B457" s="48"/>
      <c r="D457" s="225" t="s">
        <v>153</v>
      </c>
      <c r="F457" s="226" t="s">
        <v>1087</v>
      </c>
      <c r="I457" s="227"/>
      <c r="L457" s="48"/>
      <c r="M457" s="228"/>
      <c r="N457" s="49"/>
      <c r="O457" s="49"/>
      <c r="P457" s="49"/>
      <c r="Q457" s="49"/>
      <c r="R457" s="49"/>
      <c r="S457" s="49"/>
      <c r="T457" s="87"/>
      <c r="AT457" s="26" t="s">
        <v>153</v>
      </c>
      <c r="AU457" s="26" t="s">
        <v>89</v>
      </c>
    </row>
    <row r="458" s="12" customFormat="1">
      <c r="B458" s="232"/>
      <c r="D458" s="225" t="s">
        <v>236</v>
      </c>
      <c r="E458" s="233" t="s">
        <v>5</v>
      </c>
      <c r="F458" s="234" t="s">
        <v>871</v>
      </c>
      <c r="H458" s="233" t="s">
        <v>5</v>
      </c>
      <c r="I458" s="235"/>
      <c r="L458" s="232"/>
      <c r="M458" s="236"/>
      <c r="N458" s="237"/>
      <c r="O458" s="237"/>
      <c r="P458" s="237"/>
      <c r="Q458" s="237"/>
      <c r="R458" s="237"/>
      <c r="S458" s="237"/>
      <c r="T458" s="238"/>
      <c r="AT458" s="233" t="s">
        <v>236</v>
      </c>
      <c r="AU458" s="233" t="s">
        <v>89</v>
      </c>
      <c r="AV458" s="12" t="s">
        <v>84</v>
      </c>
      <c r="AW458" s="12" t="s">
        <v>40</v>
      </c>
      <c r="AX458" s="12" t="s">
        <v>77</v>
      </c>
      <c r="AY458" s="233" t="s">
        <v>146</v>
      </c>
    </row>
    <row r="459" s="12" customFormat="1">
      <c r="B459" s="232"/>
      <c r="D459" s="225" t="s">
        <v>236</v>
      </c>
      <c r="E459" s="233" t="s">
        <v>5</v>
      </c>
      <c r="F459" s="234" t="s">
        <v>929</v>
      </c>
      <c r="H459" s="233" t="s">
        <v>5</v>
      </c>
      <c r="I459" s="235"/>
      <c r="L459" s="232"/>
      <c r="M459" s="236"/>
      <c r="N459" s="237"/>
      <c r="O459" s="237"/>
      <c r="P459" s="237"/>
      <c r="Q459" s="237"/>
      <c r="R459" s="237"/>
      <c r="S459" s="237"/>
      <c r="T459" s="238"/>
      <c r="AT459" s="233" t="s">
        <v>236</v>
      </c>
      <c r="AU459" s="233" t="s">
        <v>89</v>
      </c>
      <c r="AV459" s="12" t="s">
        <v>84</v>
      </c>
      <c r="AW459" s="12" t="s">
        <v>40</v>
      </c>
      <c r="AX459" s="12" t="s">
        <v>77</v>
      </c>
      <c r="AY459" s="233" t="s">
        <v>146</v>
      </c>
    </row>
    <row r="460" s="13" customFormat="1">
      <c r="B460" s="239"/>
      <c r="D460" s="225" t="s">
        <v>236</v>
      </c>
      <c r="E460" s="240" t="s">
        <v>5</v>
      </c>
      <c r="F460" s="241" t="s">
        <v>192</v>
      </c>
      <c r="H460" s="242">
        <v>10</v>
      </c>
      <c r="I460" s="243"/>
      <c r="L460" s="239"/>
      <c r="M460" s="244"/>
      <c r="N460" s="245"/>
      <c r="O460" s="245"/>
      <c r="P460" s="245"/>
      <c r="Q460" s="245"/>
      <c r="R460" s="245"/>
      <c r="S460" s="245"/>
      <c r="T460" s="246"/>
      <c r="AT460" s="240" t="s">
        <v>236</v>
      </c>
      <c r="AU460" s="240" t="s">
        <v>89</v>
      </c>
      <c r="AV460" s="13" t="s">
        <v>89</v>
      </c>
      <c r="AW460" s="13" t="s">
        <v>40</v>
      </c>
      <c r="AX460" s="13" t="s">
        <v>77</v>
      </c>
      <c r="AY460" s="240" t="s">
        <v>146</v>
      </c>
    </row>
    <row r="461" s="13" customFormat="1">
      <c r="B461" s="239"/>
      <c r="D461" s="225" t="s">
        <v>236</v>
      </c>
      <c r="E461" s="240" t="s">
        <v>5</v>
      </c>
      <c r="F461" s="241" t="s">
        <v>930</v>
      </c>
      <c r="H461" s="242">
        <v>17</v>
      </c>
      <c r="I461" s="243"/>
      <c r="L461" s="239"/>
      <c r="M461" s="244"/>
      <c r="N461" s="245"/>
      <c r="O461" s="245"/>
      <c r="P461" s="245"/>
      <c r="Q461" s="245"/>
      <c r="R461" s="245"/>
      <c r="S461" s="245"/>
      <c r="T461" s="246"/>
      <c r="AT461" s="240" t="s">
        <v>236</v>
      </c>
      <c r="AU461" s="240" t="s">
        <v>89</v>
      </c>
      <c r="AV461" s="13" t="s">
        <v>89</v>
      </c>
      <c r="AW461" s="13" t="s">
        <v>40</v>
      </c>
      <c r="AX461" s="13" t="s">
        <v>77</v>
      </c>
      <c r="AY461" s="240" t="s">
        <v>146</v>
      </c>
    </row>
    <row r="462" s="14" customFormat="1">
      <c r="B462" s="247"/>
      <c r="D462" s="225" t="s">
        <v>236</v>
      </c>
      <c r="E462" s="248" t="s">
        <v>5</v>
      </c>
      <c r="F462" s="249" t="s">
        <v>242</v>
      </c>
      <c r="H462" s="250">
        <v>27</v>
      </c>
      <c r="I462" s="251"/>
      <c r="L462" s="247"/>
      <c r="M462" s="252"/>
      <c r="N462" s="253"/>
      <c r="O462" s="253"/>
      <c r="P462" s="253"/>
      <c r="Q462" s="253"/>
      <c r="R462" s="253"/>
      <c r="S462" s="253"/>
      <c r="T462" s="254"/>
      <c r="AT462" s="248" t="s">
        <v>236</v>
      </c>
      <c r="AU462" s="248" t="s">
        <v>89</v>
      </c>
      <c r="AV462" s="14" t="s">
        <v>145</v>
      </c>
      <c r="AW462" s="14" t="s">
        <v>40</v>
      </c>
      <c r="AX462" s="14" t="s">
        <v>84</v>
      </c>
      <c r="AY462" s="248" t="s">
        <v>146</v>
      </c>
    </row>
    <row r="463" s="1" customFormat="1" ht="16.5" customHeight="1">
      <c r="B463" s="212"/>
      <c r="C463" s="213" t="s">
        <v>661</v>
      </c>
      <c r="D463" s="213" t="s">
        <v>148</v>
      </c>
      <c r="E463" s="214" t="s">
        <v>1088</v>
      </c>
      <c r="F463" s="215" t="s">
        <v>1089</v>
      </c>
      <c r="G463" s="216" t="s">
        <v>426</v>
      </c>
      <c r="H463" s="217">
        <v>33</v>
      </c>
      <c r="I463" s="218"/>
      <c r="J463" s="219">
        <f>ROUND(I463*H463,2)</f>
        <v>0</v>
      </c>
      <c r="K463" s="215" t="s">
        <v>233</v>
      </c>
      <c r="L463" s="48"/>
      <c r="M463" s="220" t="s">
        <v>5</v>
      </c>
      <c r="N463" s="221" t="s">
        <v>49</v>
      </c>
      <c r="O463" s="49"/>
      <c r="P463" s="222">
        <f>O463*H463</f>
        <v>0</v>
      </c>
      <c r="Q463" s="222">
        <v>0.0038</v>
      </c>
      <c r="R463" s="222">
        <f>Q463*H463</f>
        <v>0.12540000000000001</v>
      </c>
      <c r="S463" s="222">
        <v>0</v>
      </c>
      <c r="T463" s="223">
        <f>S463*H463</f>
        <v>0</v>
      </c>
      <c r="AR463" s="26" t="s">
        <v>329</v>
      </c>
      <c r="AT463" s="26" t="s">
        <v>148</v>
      </c>
      <c r="AU463" s="26" t="s">
        <v>89</v>
      </c>
      <c r="AY463" s="26" t="s">
        <v>146</v>
      </c>
      <c r="BE463" s="224">
        <f>IF(N463="základní",J463,0)</f>
        <v>0</v>
      </c>
      <c r="BF463" s="224">
        <f>IF(N463="snížená",J463,0)</f>
        <v>0</v>
      </c>
      <c r="BG463" s="224">
        <f>IF(N463="zákl. přenesená",J463,0)</f>
        <v>0</v>
      </c>
      <c r="BH463" s="224">
        <f>IF(N463="sníž. přenesená",J463,0)</f>
        <v>0</v>
      </c>
      <c r="BI463" s="224">
        <f>IF(N463="nulová",J463,0)</f>
        <v>0</v>
      </c>
      <c r="BJ463" s="26" t="s">
        <v>89</v>
      </c>
      <c r="BK463" s="224">
        <f>ROUND(I463*H463,2)</f>
        <v>0</v>
      </c>
      <c r="BL463" s="26" t="s">
        <v>329</v>
      </c>
      <c r="BM463" s="26" t="s">
        <v>1090</v>
      </c>
    </row>
    <row r="464" s="1" customFormat="1">
      <c r="B464" s="48"/>
      <c r="D464" s="225" t="s">
        <v>153</v>
      </c>
      <c r="F464" s="226" t="s">
        <v>1091</v>
      </c>
      <c r="I464" s="227"/>
      <c r="L464" s="48"/>
      <c r="M464" s="228"/>
      <c r="N464" s="49"/>
      <c r="O464" s="49"/>
      <c r="P464" s="49"/>
      <c r="Q464" s="49"/>
      <c r="R464" s="49"/>
      <c r="S464" s="49"/>
      <c r="T464" s="87"/>
      <c r="AT464" s="26" t="s">
        <v>153</v>
      </c>
      <c r="AU464" s="26" t="s">
        <v>89</v>
      </c>
    </row>
    <row r="465" s="12" customFormat="1">
      <c r="B465" s="232"/>
      <c r="D465" s="225" t="s">
        <v>236</v>
      </c>
      <c r="E465" s="233" t="s">
        <v>5</v>
      </c>
      <c r="F465" s="234" t="s">
        <v>871</v>
      </c>
      <c r="H465" s="233" t="s">
        <v>5</v>
      </c>
      <c r="I465" s="235"/>
      <c r="L465" s="232"/>
      <c r="M465" s="236"/>
      <c r="N465" s="237"/>
      <c r="O465" s="237"/>
      <c r="P465" s="237"/>
      <c r="Q465" s="237"/>
      <c r="R465" s="237"/>
      <c r="S465" s="237"/>
      <c r="T465" s="238"/>
      <c r="AT465" s="233" t="s">
        <v>236</v>
      </c>
      <c r="AU465" s="233" t="s">
        <v>89</v>
      </c>
      <c r="AV465" s="12" t="s">
        <v>84</v>
      </c>
      <c r="AW465" s="12" t="s">
        <v>40</v>
      </c>
      <c r="AX465" s="12" t="s">
        <v>77</v>
      </c>
      <c r="AY465" s="233" t="s">
        <v>146</v>
      </c>
    </row>
    <row r="466" s="12" customFormat="1">
      <c r="B466" s="232"/>
      <c r="D466" s="225" t="s">
        <v>236</v>
      </c>
      <c r="E466" s="233" t="s">
        <v>5</v>
      </c>
      <c r="F466" s="234" t="s">
        <v>1092</v>
      </c>
      <c r="H466" s="233" t="s">
        <v>5</v>
      </c>
      <c r="I466" s="235"/>
      <c r="L466" s="232"/>
      <c r="M466" s="236"/>
      <c r="N466" s="237"/>
      <c r="O466" s="237"/>
      <c r="P466" s="237"/>
      <c r="Q466" s="237"/>
      <c r="R466" s="237"/>
      <c r="S466" s="237"/>
      <c r="T466" s="238"/>
      <c r="AT466" s="233" t="s">
        <v>236</v>
      </c>
      <c r="AU466" s="233" t="s">
        <v>89</v>
      </c>
      <c r="AV466" s="12" t="s">
        <v>84</v>
      </c>
      <c r="AW466" s="12" t="s">
        <v>40</v>
      </c>
      <c r="AX466" s="12" t="s">
        <v>77</v>
      </c>
      <c r="AY466" s="233" t="s">
        <v>146</v>
      </c>
    </row>
    <row r="467" s="13" customFormat="1">
      <c r="B467" s="239"/>
      <c r="D467" s="225" t="s">
        <v>236</v>
      </c>
      <c r="E467" s="240" t="s">
        <v>5</v>
      </c>
      <c r="F467" s="241" t="s">
        <v>1093</v>
      </c>
      <c r="H467" s="242">
        <v>26</v>
      </c>
      <c r="I467" s="243"/>
      <c r="L467" s="239"/>
      <c r="M467" s="244"/>
      <c r="N467" s="245"/>
      <c r="O467" s="245"/>
      <c r="P467" s="245"/>
      <c r="Q467" s="245"/>
      <c r="R467" s="245"/>
      <c r="S467" s="245"/>
      <c r="T467" s="246"/>
      <c r="AT467" s="240" t="s">
        <v>236</v>
      </c>
      <c r="AU467" s="240" t="s">
        <v>89</v>
      </c>
      <c r="AV467" s="13" t="s">
        <v>89</v>
      </c>
      <c r="AW467" s="13" t="s">
        <v>40</v>
      </c>
      <c r="AX467" s="13" t="s">
        <v>77</v>
      </c>
      <c r="AY467" s="240" t="s">
        <v>146</v>
      </c>
    </row>
    <row r="468" s="13" customFormat="1">
      <c r="B468" s="239"/>
      <c r="D468" s="225" t="s">
        <v>236</v>
      </c>
      <c r="E468" s="240" t="s">
        <v>5</v>
      </c>
      <c r="F468" s="241" t="s">
        <v>145</v>
      </c>
      <c r="H468" s="242">
        <v>4</v>
      </c>
      <c r="I468" s="243"/>
      <c r="L468" s="239"/>
      <c r="M468" s="244"/>
      <c r="N468" s="245"/>
      <c r="O468" s="245"/>
      <c r="P468" s="245"/>
      <c r="Q468" s="245"/>
      <c r="R468" s="245"/>
      <c r="S468" s="245"/>
      <c r="T468" s="246"/>
      <c r="AT468" s="240" t="s">
        <v>236</v>
      </c>
      <c r="AU468" s="240" t="s">
        <v>89</v>
      </c>
      <c r="AV468" s="13" t="s">
        <v>89</v>
      </c>
      <c r="AW468" s="13" t="s">
        <v>40</v>
      </c>
      <c r="AX468" s="13" t="s">
        <v>77</v>
      </c>
      <c r="AY468" s="240" t="s">
        <v>146</v>
      </c>
    </row>
    <row r="469" s="13" customFormat="1">
      <c r="B469" s="239"/>
      <c r="D469" s="225" t="s">
        <v>236</v>
      </c>
      <c r="E469" s="240" t="s">
        <v>5</v>
      </c>
      <c r="F469" s="241" t="s">
        <v>159</v>
      </c>
      <c r="H469" s="242">
        <v>3</v>
      </c>
      <c r="I469" s="243"/>
      <c r="L469" s="239"/>
      <c r="M469" s="244"/>
      <c r="N469" s="245"/>
      <c r="O469" s="245"/>
      <c r="P469" s="245"/>
      <c r="Q469" s="245"/>
      <c r="R469" s="245"/>
      <c r="S469" s="245"/>
      <c r="T469" s="246"/>
      <c r="AT469" s="240" t="s">
        <v>236</v>
      </c>
      <c r="AU469" s="240" t="s">
        <v>89</v>
      </c>
      <c r="AV469" s="13" t="s">
        <v>89</v>
      </c>
      <c r="AW469" s="13" t="s">
        <v>40</v>
      </c>
      <c r="AX469" s="13" t="s">
        <v>77</v>
      </c>
      <c r="AY469" s="240" t="s">
        <v>146</v>
      </c>
    </row>
    <row r="470" s="14" customFormat="1">
      <c r="B470" s="247"/>
      <c r="D470" s="225" t="s">
        <v>236</v>
      </c>
      <c r="E470" s="248" t="s">
        <v>5</v>
      </c>
      <c r="F470" s="249" t="s">
        <v>242</v>
      </c>
      <c r="H470" s="250">
        <v>33</v>
      </c>
      <c r="I470" s="251"/>
      <c r="L470" s="247"/>
      <c r="M470" s="252"/>
      <c r="N470" s="253"/>
      <c r="O470" s="253"/>
      <c r="P470" s="253"/>
      <c r="Q470" s="253"/>
      <c r="R470" s="253"/>
      <c r="S470" s="253"/>
      <c r="T470" s="254"/>
      <c r="AT470" s="248" t="s">
        <v>236</v>
      </c>
      <c r="AU470" s="248" t="s">
        <v>89</v>
      </c>
      <c r="AV470" s="14" t="s">
        <v>145</v>
      </c>
      <c r="AW470" s="14" t="s">
        <v>40</v>
      </c>
      <c r="AX470" s="14" t="s">
        <v>84</v>
      </c>
      <c r="AY470" s="248" t="s">
        <v>146</v>
      </c>
    </row>
    <row r="471" s="1" customFormat="1" ht="16.5" customHeight="1">
      <c r="B471" s="212"/>
      <c r="C471" s="213" t="s">
        <v>667</v>
      </c>
      <c r="D471" s="213" t="s">
        <v>148</v>
      </c>
      <c r="E471" s="214" t="s">
        <v>1094</v>
      </c>
      <c r="F471" s="215" t="s">
        <v>1095</v>
      </c>
      <c r="G471" s="216" t="s">
        <v>426</v>
      </c>
      <c r="H471" s="217">
        <v>2.5</v>
      </c>
      <c r="I471" s="218"/>
      <c r="J471" s="219">
        <f>ROUND(I471*H471,2)</f>
        <v>0</v>
      </c>
      <c r="K471" s="215" t="s">
        <v>233</v>
      </c>
      <c r="L471" s="48"/>
      <c r="M471" s="220" t="s">
        <v>5</v>
      </c>
      <c r="N471" s="221" t="s">
        <v>49</v>
      </c>
      <c r="O471" s="49"/>
      <c r="P471" s="222">
        <f>O471*H471</f>
        <v>0</v>
      </c>
      <c r="Q471" s="222">
        <v>0.0022699999999999999</v>
      </c>
      <c r="R471" s="222">
        <f>Q471*H471</f>
        <v>0.0056749999999999995</v>
      </c>
      <c r="S471" s="222">
        <v>0</v>
      </c>
      <c r="T471" s="223">
        <f>S471*H471</f>
        <v>0</v>
      </c>
      <c r="AR471" s="26" t="s">
        <v>329</v>
      </c>
      <c r="AT471" s="26" t="s">
        <v>148</v>
      </c>
      <c r="AU471" s="26" t="s">
        <v>89</v>
      </c>
      <c r="AY471" s="26" t="s">
        <v>146</v>
      </c>
      <c r="BE471" s="224">
        <f>IF(N471="základní",J471,0)</f>
        <v>0</v>
      </c>
      <c r="BF471" s="224">
        <f>IF(N471="snížená",J471,0)</f>
        <v>0</v>
      </c>
      <c r="BG471" s="224">
        <f>IF(N471="zákl. přenesená",J471,0)</f>
        <v>0</v>
      </c>
      <c r="BH471" s="224">
        <f>IF(N471="sníž. přenesená",J471,0)</f>
        <v>0</v>
      </c>
      <c r="BI471" s="224">
        <f>IF(N471="nulová",J471,0)</f>
        <v>0</v>
      </c>
      <c r="BJ471" s="26" t="s">
        <v>89</v>
      </c>
      <c r="BK471" s="224">
        <f>ROUND(I471*H471,2)</f>
        <v>0</v>
      </c>
      <c r="BL471" s="26" t="s">
        <v>329</v>
      </c>
      <c r="BM471" s="26" t="s">
        <v>1096</v>
      </c>
    </row>
    <row r="472" s="1" customFormat="1">
      <c r="B472" s="48"/>
      <c r="D472" s="225" t="s">
        <v>153</v>
      </c>
      <c r="F472" s="226" t="s">
        <v>1097</v>
      </c>
      <c r="I472" s="227"/>
      <c r="L472" s="48"/>
      <c r="M472" s="228"/>
      <c r="N472" s="49"/>
      <c r="O472" s="49"/>
      <c r="P472" s="49"/>
      <c r="Q472" s="49"/>
      <c r="R472" s="49"/>
      <c r="S472" s="49"/>
      <c r="T472" s="87"/>
      <c r="AT472" s="26" t="s">
        <v>153</v>
      </c>
      <c r="AU472" s="26" t="s">
        <v>89</v>
      </c>
    </row>
    <row r="473" s="12" customFormat="1">
      <c r="B473" s="232"/>
      <c r="D473" s="225" t="s">
        <v>236</v>
      </c>
      <c r="E473" s="233" t="s">
        <v>5</v>
      </c>
      <c r="F473" s="234" t="s">
        <v>865</v>
      </c>
      <c r="H473" s="233" t="s">
        <v>5</v>
      </c>
      <c r="I473" s="235"/>
      <c r="L473" s="232"/>
      <c r="M473" s="236"/>
      <c r="N473" s="237"/>
      <c r="O473" s="237"/>
      <c r="P473" s="237"/>
      <c r="Q473" s="237"/>
      <c r="R473" s="237"/>
      <c r="S473" s="237"/>
      <c r="T473" s="238"/>
      <c r="AT473" s="233" t="s">
        <v>236</v>
      </c>
      <c r="AU473" s="233" t="s">
        <v>89</v>
      </c>
      <c r="AV473" s="12" t="s">
        <v>84</v>
      </c>
      <c r="AW473" s="12" t="s">
        <v>40</v>
      </c>
      <c r="AX473" s="12" t="s">
        <v>77</v>
      </c>
      <c r="AY473" s="233" t="s">
        <v>146</v>
      </c>
    </row>
    <row r="474" s="12" customFormat="1">
      <c r="B474" s="232"/>
      <c r="D474" s="225" t="s">
        <v>236</v>
      </c>
      <c r="E474" s="233" t="s">
        <v>5</v>
      </c>
      <c r="F474" s="234" t="s">
        <v>1067</v>
      </c>
      <c r="H474" s="233" t="s">
        <v>5</v>
      </c>
      <c r="I474" s="235"/>
      <c r="L474" s="232"/>
      <c r="M474" s="236"/>
      <c r="N474" s="237"/>
      <c r="O474" s="237"/>
      <c r="P474" s="237"/>
      <c r="Q474" s="237"/>
      <c r="R474" s="237"/>
      <c r="S474" s="237"/>
      <c r="T474" s="238"/>
      <c r="AT474" s="233" t="s">
        <v>236</v>
      </c>
      <c r="AU474" s="233" t="s">
        <v>89</v>
      </c>
      <c r="AV474" s="12" t="s">
        <v>84</v>
      </c>
      <c r="AW474" s="12" t="s">
        <v>40</v>
      </c>
      <c r="AX474" s="12" t="s">
        <v>77</v>
      </c>
      <c r="AY474" s="233" t="s">
        <v>146</v>
      </c>
    </row>
    <row r="475" s="13" customFormat="1">
      <c r="B475" s="239"/>
      <c r="D475" s="225" t="s">
        <v>236</v>
      </c>
      <c r="E475" s="240" t="s">
        <v>5</v>
      </c>
      <c r="F475" s="241" t="s">
        <v>1068</v>
      </c>
      <c r="H475" s="242">
        <v>2.5</v>
      </c>
      <c r="I475" s="243"/>
      <c r="L475" s="239"/>
      <c r="M475" s="244"/>
      <c r="N475" s="245"/>
      <c r="O475" s="245"/>
      <c r="P475" s="245"/>
      <c r="Q475" s="245"/>
      <c r="R475" s="245"/>
      <c r="S475" s="245"/>
      <c r="T475" s="246"/>
      <c r="AT475" s="240" t="s">
        <v>236</v>
      </c>
      <c r="AU475" s="240" t="s">
        <v>89</v>
      </c>
      <c r="AV475" s="13" t="s">
        <v>89</v>
      </c>
      <c r="AW475" s="13" t="s">
        <v>40</v>
      </c>
      <c r="AX475" s="13" t="s">
        <v>77</v>
      </c>
      <c r="AY475" s="240" t="s">
        <v>146</v>
      </c>
    </row>
    <row r="476" s="14" customFormat="1">
      <c r="B476" s="247"/>
      <c r="D476" s="225" t="s">
        <v>236</v>
      </c>
      <c r="E476" s="248" t="s">
        <v>5</v>
      </c>
      <c r="F476" s="249" t="s">
        <v>242</v>
      </c>
      <c r="H476" s="250">
        <v>2.5</v>
      </c>
      <c r="I476" s="251"/>
      <c r="L476" s="247"/>
      <c r="M476" s="252"/>
      <c r="N476" s="253"/>
      <c r="O476" s="253"/>
      <c r="P476" s="253"/>
      <c r="Q476" s="253"/>
      <c r="R476" s="253"/>
      <c r="S476" s="253"/>
      <c r="T476" s="254"/>
      <c r="AT476" s="248" t="s">
        <v>236</v>
      </c>
      <c r="AU476" s="248" t="s">
        <v>89</v>
      </c>
      <c r="AV476" s="14" t="s">
        <v>145</v>
      </c>
      <c r="AW476" s="14" t="s">
        <v>40</v>
      </c>
      <c r="AX476" s="14" t="s">
        <v>84</v>
      </c>
      <c r="AY476" s="248" t="s">
        <v>146</v>
      </c>
    </row>
    <row r="477" s="1" customFormat="1" ht="16.5" customHeight="1">
      <c r="B477" s="212"/>
      <c r="C477" s="213" t="s">
        <v>674</v>
      </c>
      <c r="D477" s="213" t="s">
        <v>148</v>
      </c>
      <c r="E477" s="214" t="s">
        <v>1098</v>
      </c>
      <c r="F477" s="215" t="s">
        <v>1099</v>
      </c>
      <c r="G477" s="216" t="s">
        <v>426</v>
      </c>
      <c r="H477" s="217">
        <v>48</v>
      </c>
      <c r="I477" s="218"/>
      <c r="J477" s="219">
        <f>ROUND(I477*H477,2)</f>
        <v>0</v>
      </c>
      <c r="K477" s="215" t="s">
        <v>233</v>
      </c>
      <c r="L477" s="48"/>
      <c r="M477" s="220" t="s">
        <v>5</v>
      </c>
      <c r="N477" s="221" t="s">
        <v>49</v>
      </c>
      <c r="O477" s="49"/>
      <c r="P477" s="222">
        <f>O477*H477</f>
        <v>0</v>
      </c>
      <c r="Q477" s="222">
        <v>0.0019300000000000001</v>
      </c>
      <c r="R477" s="222">
        <f>Q477*H477</f>
        <v>0.09264</v>
      </c>
      <c r="S477" s="222">
        <v>0</v>
      </c>
      <c r="T477" s="223">
        <f>S477*H477</f>
        <v>0</v>
      </c>
      <c r="AR477" s="26" t="s">
        <v>329</v>
      </c>
      <c r="AT477" s="26" t="s">
        <v>148</v>
      </c>
      <c r="AU477" s="26" t="s">
        <v>89</v>
      </c>
      <c r="AY477" s="26" t="s">
        <v>146</v>
      </c>
      <c r="BE477" s="224">
        <f>IF(N477="základní",J477,0)</f>
        <v>0</v>
      </c>
      <c r="BF477" s="224">
        <f>IF(N477="snížená",J477,0)</f>
        <v>0</v>
      </c>
      <c r="BG477" s="224">
        <f>IF(N477="zákl. přenesená",J477,0)</f>
        <v>0</v>
      </c>
      <c r="BH477" s="224">
        <f>IF(N477="sníž. přenesená",J477,0)</f>
        <v>0</v>
      </c>
      <c r="BI477" s="224">
        <f>IF(N477="nulová",J477,0)</f>
        <v>0</v>
      </c>
      <c r="BJ477" s="26" t="s">
        <v>89</v>
      </c>
      <c r="BK477" s="224">
        <f>ROUND(I477*H477,2)</f>
        <v>0</v>
      </c>
      <c r="BL477" s="26" t="s">
        <v>329</v>
      </c>
      <c r="BM477" s="26" t="s">
        <v>1100</v>
      </c>
    </row>
    <row r="478" s="1" customFormat="1">
      <c r="B478" s="48"/>
      <c r="D478" s="225" t="s">
        <v>153</v>
      </c>
      <c r="F478" s="226" t="s">
        <v>1101</v>
      </c>
      <c r="I478" s="227"/>
      <c r="L478" s="48"/>
      <c r="M478" s="228"/>
      <c r="N478" s="49"/>
      <c r="O478" s="49"/>
      <c r="P478" s="49"/>
      <c r="Q478" s="49"/>
      <c r="R478" s="49"/>
      <c r="S478" s="49"/>
      <c r="T478" s="87"/>
      <c r="AT478" s="26" t="s">
        <v>153</v>
      </c>
      <c r="AU478" s="26" t="s">
        <v>89</v>
      </c>
    </row>
    <row r="479" s="12" customFormat="1">
      <c r="B479" s="232"/>
      <c r="D479" s="225" t="s">
        <v>236</v>
      </c>
      <c r="E479" s="233" t="s">
        <v>5</v>
      </c>
      <c r="F479" s="234" t="s">
        <v>865</v>
      </c>
      <c r="H479" s="233" t="s">
        <v>5</v>
      </c>
      <c r="I479" s="235"/>
      <c r="L479" s="232"/>
      <c r="M479" s="236"/>
      <c r="N479" s="237"/>
      <c r="O479" s="237"/>
      <c r="P479" s="237"/>
      <c r="Q479" s="237"/>
      <c r="R479" s="237"/>
      <c r="S479" s="237"/>
      <c r="T479" s="238"/>
      <c r="AT479" s="233" t="s">
        <v>236</v>
      </c>
      <c r="AU479" s="233" t="s">
        <v>89</v>
      </c>
      <c r="AV479" s="12" t="s">
        <v>84</v>
      </c>
      <c r="AW479" s="12" t="s">
        <v>40</v>
      </c>
      <c r="AX479" s="12" t="s">
        <v>77</v>
      </c>
      <c r="AY479" s="233" t="s">
        <v>146</v>
      </c>
    </row>
    <row r="480" s="12" customFormat="1">
      <c r="B480" s="232"/>
      <c r="D480" s="225" t="s">
        <v>236</v>
      </c>
      <c r="E480" s="233" t="s">
        <v>5</v>
      </c>
      <c r="F480" s="234" t="s">
        <v>1056</v>
      </c>
      <c r="H480" s="233" t="s">
        <v>5</v>
      </c>
      <c r="I480" s="235"/>
      <c r="L480" s="232"/>
      <c r="M480" s="236"/>
      <c r="N480" s="237"/>
      <c r="O480" s="237"/>
      <c r="P480" s="237"/>
      <c r="Q480" s="237"/>
      <c r="R480" s="237"/>
      <c r="S480" s="237"/>
      <c r="T480" s="238"/>
      <c r="AT480" s="233" t="s">
        <v>236</v>
      </c>
      <c r="AU480" s="233" t="s">
        <v>89</v>
      </c>
      <c r="AV480" s="12" t="s">
        <v>84</v>
      </c>
      <c r="AW480" s="12" t="s">
        <v>40</v>
      </c>
      <c r="AX480" s="12" t="s">
        <v>77</v>
      </c>
      <c r="AY480" s="233" t="s">
        <v>146</v>
      </c>
    </row>
    <row r="481" s="13" customFormat="1">
      <c r="B481" s="239"/>
      <c r="D481" s="225" t="s">
        <v>236</v>
      </c>
      <c r="E481" s="240" t="s">
        <v>5</v>
      </c>
      <c r="F481" s="241" t="s">
        <v>458</v>
      </c>
      <c r="H481" s="242">
        <v>33</v>
      </c>
      <c r="I481" s="243"/>
      <c r="L481" s="239"/>
      <c r="M481" s="244"/>
      <c r="N481" s="245"/>
      <c r="O481" s="245"/>
      <c r="P481" s="245"/>
      <c r="Q481" s="245"/>
      <c r="R481" s="245"/>
      <c r="S481" s="245"/>
      <c r="T481" s="246"/>
      <c r="AT481" s="240" t="s">
        <v>236</v>
      </c>
      <c r="AU481" s="240" t="s">
        <v>89</v>
      </c>
      <c r="AV481" s="13" t="s">
        <v>89</v>
      </c>
      <c r="AW481" s="13" t="s">
        <v>40</v>
      </c>
      <c r="AX481" s="13" t="s">
        <v>77</v>
      </c>
      <c r="AY481" s="240" t="s">
        <v>146</v>
      </c>
    </row>
    <row r="482" s="12" customFormat="1">
      <c r="B482" s="232"/>
      <c r="D482" s="225" t="s">
        <v>236</v>
      </c>
      <c r="E482" s="233" t="s">
        <v>5</v>
      </c>
      <c r="F482" s="234" t="s">
        <v>1057</v>
      </c>
      <c r="H482" s="233" t="s">
        <v>5</v>
      </c>
      <c r="I482" s="235"/>
      <c r="L482" s="232"/>
      <c r="M482" s="236"/>
      <c r="N482" s="237"/>
      <c r="O482" s="237"/>
      <c r="P482" s="237"/>
      <c r="Q482" s="237"/>
      <c r="R482" s="237"/>
      <c r="S482" s="237"/>
      <c r="T482" s="238"/>
      <c r="AT482" s="233" t="s">
        <v>236</v>
      </c>
      <c r="AU482" s="233" t="s">
        <v>89</v>
      </c>
      <c r="AV482" s="12" t="s">
        <v>84</v>
      </c>
      <c r="AW482" s="12" t="s">
        <v>40</v>
      </c>
      <c r="AX482" s="12" t="s">
        <v>77</v>
      </c>
      <c r="AY482" s="233" t="s">
        <v>146</v>
      </c>
    </row>
    <row r="483" s="13" customFormat="1">
      <c r="B483" s="239"/>
      <c r="D483" s="225" t="s">
        <v>236</v>
      </c>
      <c r="E483" s="240" t="s">
        <v>5</v>
      </c>
      <c r="F483" s="241" t="s">
        <v>11</v>
      </c>
      <c r="H483" s="242">
        <v>15</v>
      </c>
      <c r="I483" s="243"/>
      <c r="L483" s="239"/>
      <c r="M483" s="244"/>
      <c r="N483" s="245"/>
      <c r="O483" s="245"/>
      <c r="P483" s="245"/>
      <c r="Q483" s="245"/>
      <c r="R483" s="245"/>
      <c r="S483" s="245"/>
      <c r="T483" s="246"/>
      <c r="AT483" s="240" t="s">
        <v>236</v>
      </c>
      <c r="AU483" s="240" t="s">
        <v>89</v>
      </c>
      <c r="AV483" s="13" t="s">
        <v>89</v>
      </c>
      <c r="AW483" s="13" t="s">
        <v>40</v>
      </c>
      <c r="AX483" s="13" t="s">
        <v>77</v>
      </c>
      <c r="AY483" s="240" t="s">
        <v>146</v>
      </c>
    </row>
    <row r="484" s="14" customFormat="1">
      <c r="B484" s="247"/>
      <c r="D484" s="225" t="s">
        <v>236</v>
      </c>
      <c r="E484" s="248" t="s">
        <v>5</v>
      </c>
      <c r="F484" s="249" t="s">
        <v>242</v>
      </c>
      <c r="H484" s="250">
        <v>48</v>
      </c>
      <c r="I484" s="251"/>
      <c r="L484" s="247"/>
      <c r="M484" s="252"/>
      <c r="N484" s="253"/>
      <c r="O484" s="253"/>
      <c r="P484" s="253"/>
      <c r="Q484" s="253"/>
      <c r="R484" s="253"/>
      <c r="S484" s="253"/>
      <c r="T484" s="254"/>
      <c r="AT484" s="248" t="s">
        <v>236</v>
      </c>
      <c r="AU484" s="248" t="s">
        <v>89</v>
      </c>
      <c r="AV484" s="14" t="s">
        <v>145</v>
      </c>
      <c r="AW484" s="14" t="s">
        <v>40</v>
      </c>
      <c r="AX484" s="14" t="s">
        <v>84</v>
      </c>
      <c r="AY484" s="248" t="s">
        <v>146</v>
      </c>
    </row>
    <row r="485" s="1" customFormat="1" ht="16.5" customHeight="1">
      <c r="B485" s="212"/>
      <c r="C485" s="213" t="s">
        <v>680</v>
      </c>
      <c r="D485" s="213" t="s">
        <v>148</v>
      </c>
      <c r="E485" s="214" t="s">
        <v>1102</v>
      </c>
      <c r="F485" s="215" t="s">
        <v>1103</v>
      </c>
      <c r="G485" s="216" t="s">
        <v>287</v>
      </c>
      <c r="H485" s="217">
        <v>2</v>
      </c>
      <c r="I485" s="218"/>
      <c r="J485" s="219">
        <f>ROUND(I485*H485,2)</f>
        <v>0</v>
      </c>
      <c r="K485" s="215" t="s">
        <v>233</v>
      </c>
      <c r="L485" s="48"/>
      <c r="M485" s="220" t="s">
        <v>5</v>
      </c>
      <c r="N485" s="221" t="s">
        <v>49</v>
      </c>
      <c r="O485" s="49"/>
      <c r="P485" s="222">
        <f>O485*H485</f>
        <v>0</v>
      </c>
      <c r="Q485" s="222">
        <v>0.0090600000000000003</v>
      </c>
      <c r="R485" s="222">
        <f>Q485*H485</f>
        <v>0.018120000000000001</v>
      </c>
      <c r="S485" s="222">
        <v>0</v>
      </c>
      <c r="T485" s="223">
        <f>S485*H485</f>
        <v>0</v>
      </c>
      <c r="AR485" s="26" t="s">
        <v>329</v>
      </c>
      <c r="AT485" s="26" t="s">
        <v>148</v>
      </c>
      <c r="AU485" s="26" t="s">
        <v>89</v>
      </c>
      <c r="AY485" s="26" t="s">
        <v>146</v>
      </c>
      <c r="BE485" s="224">
        <f>IF(N485="základní",J485,0)</f>
        <v>0</v>
      </c>
      <c r="BF485" s="224">
        <f>IF(N485="snížená",J485,0)</f>
        <v>0</v>
      </c>
      <c r="BG485" s="224">
        <f>IF(N485="zákl. přenesená",J485,0)</f>
        <v>0</v>
      </c>
      <c r="BH485" s="224">
        <f>IF(N485="sníž. přenesená",J485,0)</f>
        <v>0</v>
      </c>
      <c r="BI485" s="224">
        <f>IF(N485="nulová",J485,0)</f>
        <v>0</v>
      </c>
      <c r="BJ485" s="26" t="s">
        <v>89</v>
      </c>
      <c r="BK485" s="224">
        <f>ROUND(I485*H485,2)</f>
        <v>0</v>
      </c>
      <c r="BL485" s="26" t="s">
        <v>329</v>
      </c>
      <c r="BM485" s="26" t="s">
        <v>1104</v>
      </c>
    </row>
    <row r="486" s="1" customFormat="1">
      <c r="B486" s="48"/>
      <c r="D486" s="225" t="s">
        <v>153</v>
      </c>
      <c r="F486" s="226" t="s">
        <v>1105</v>
      </c>
      <c r="I486" s="227"/>
      <c r="L486" s="48"/>
      <c r="M486" s="228"/>
      <c r="N486" s="49"/>
      <c r="O486" s="49"/>
      <c r="P486" s="49"/>
      <c r="Q486" s="49"/>
      <c r="R486" s="49"/>
      <c r="S486" s="49"/>
      <c r="T486" s="87"/>
      <c r="AT486" s="26" t="s">
        <v>153</v>
      </c>
      <c r="AU486" s="26" t="s">
        <v>89</v>
      </c>
    </row>
    <row r="487" s="12" customFormat="1">
      <c r="B487" s="232"/>
      <c r="D487" s="225" t="s">
        <v>236</v>
      </c>
      <c r="E487" s="233" t="s">
        <v>5</v>
      </c>
      <c r="F487" s="234" t="s">
        <v>865</v>
      </c>
      <c r="H487" s="233" t="s">
        <v>5</v>
      </c>
      <c r="I487" s="235"/>
      <c r="L487" s="232"/>
      <c r="M487" s="236"/>
      <c r="N487" s="237"/>
      <c r="O487" s="237"/>
      <c r="P487" s="237"/>
      <c r="Q487" s="237"/>
      <c r="R487" s="237"/>
      <c r="S487" s="237"/>
      <c r="T487" s="238"/>
      <c r="AT487" s="233" t="s">
        <v>236</v>
      </c>
      <c r="AU487" s="233" t="s">
        <v>89</v>
      </c>
      <c r="AV487" s="12" t="s">
        <v>84</v>
      </c>
      <c r="AW487" s="12" t="s">
        <v>40</v>
      </c>
      <c r="AX487" s="12" t="s">
        <v>77</v>
      </c>
      <c r="AY487" s="233" t="s">
        <v>146</v>
      </c>
    </row>
    <row r="488" s="12" customFormat="1">
      <c r="B488" s="232"/>
      <c r="D488" s="225" t="s">
        <v>236</v>
      </c>
      <c r="E488" s="233" t="s">
        <v>5</v>
      </c>
      <c r="F488" s="234" t="s">
        <v>666</v>
      </c>
      <c r="H488" s="233" t="s">
        <v>5</v>
      </c>
      <c r="I488" s="235"/>
      <c r="L488" s="232"/>
      <c r="M488" s="236"/>
      <c r="N488" s="237"/>
      <c r="O488" s="237"/>
      <c r="P488" s="237"/>
      <c r="Q488" s="237"/>
      <c r="R488" s="237"/>
      <c r="S488" s="237"/>
      <c r="T488" s="238"/>
      <c r="AT488" s="233" t="s">
        <v>236</v>
      </c>
      <c r="AU488" s="233" t="s">
        <v>89</v>
      </c>
      <c r="AV488" s="12" t="s">
        <v>84</v>
      </c>
      <c r="AW488" s="12" t="s">
        <v>40</v>
      </c>
      <c r="AX488" s="12" t="s">
        <v>77</v>
      </c>
      <c r="AY488" s="233" t="s">
        <v>146</v>
      </c>
    </row>
    <row r="489" s="13" customFormat="1">
      <c r="B489" s="239"/>
      <c r="D489" s="225" t="s">
        <v>236</v>
      </c>
      <c r="E489" s="240" t="s">
        <v>5</v>
      </c>
      <c r="F489" s="241" t="s">
        <v>89</v>
      </c>
      <c r="H489" s="242">
        <v>2</v>
      </c>
      <c r="I489" s="243"/>
      <c r="L489" s="239"/>
      <c r="M489" s="244"/>
      <c r="N489" s="245"/>
      <c r="O489" s="245"/>
      <c r="P489" s="245"/>
      <c r="Q489" s="245"/>
      <c r="R489" s="245"/>
      <c r="S489" s="245"/>
      <c r="T489" s="246"/>
      <c r="AT489" s="240" t="s">
        <v>236</v>
      </c>
      <c r="AU489" s="240" t="s">
        <v>89</v>
      </c>
      <c r="AV489" s="13" t="s">
        <v>89</v>
      </c>
      <c r="AW489" s="13" t="s">
        <v>40</v>
      </c>
      <c r="AX489" s="13" t="s">
        <v>77</v>
      </c>
      <c r="AY489" s="240" t="s">
        <v>146</v>
      </c>
    </row>
    <row r="490" s="14" customFormat="1">
      <c r="B490" s="247"/>
      <c r="D490" s="225" t="s">
        <v>236</v>
      </c>
      <c r="E490" s="248" t="s">
        <v>5</v>
      </c>
      <c r="F490" s="249" t="s">
        <v>242</v>
      </c>
      <c r="H490" s="250">
        <v>2</v>
      </c>
      <c r="I490" s="251"/>
      <c r="L490" s="247"/>
      <c r="M490" s="252"/>
      <c r="N490" s="253"/>
      <c r="O490" s="253"/>
      <c r="P490" s="253"/>
      <c r="Q490" s="253"/>
      <c r="R490" s="253"/>
      <c r="S490" s="253"/>
      <c r="T490" s="254"/>
      <c r="AT490" s="248" t="s">
        <v>236</v>
      </c>
      <c r="AU490" s="248" t="s">
        <v>89</v>
      </c>
      <c r="AV490" s="14" t="s">
        <v>145</v>
      </c>
      <c r="AW490" s="14" t="s">
        <v>40</v>
      </c>
      <c r="AX490" s="14" t="s">
        <v>84</v>
      </c>
      <c r="AY490" s="248" t="s">
        <v>146</v>
      </c>
    </row>
    <row r="491" s="1" customFormat="1" ht="25.5" customHeight="1">
      <c r="B491" s="212"/>
      <c r="C491" s="213" t="s">
        <v>689</v>
      </c>
      <c r="D491" s="213" t="s">
        <v>148</v>
      </c>
      <c r="E491" s="214" t="s">
        <v>1106</v>
      </c>
      <c r="F491" s="215" t="s">
        <v>1107</v>
      </c>
      <c r="G491" s="216" t="s">
        <v>426</v>
      </c>
      <c r="H491" s="217">
        <v>365</v>
      </c>
      <c r="I491" s="218"/>
      <c r="J491" s="219">
        <f>ROUND(I491*H491,2)</f>
        <v>0</v>
      </c>
      <c r="K491" s="215" t="s">
        <v>5</v>
      </c>
      <c r="L491" s="48"/>
      <c r="M491" s="220" t="s">
        <v>5</v>
      </c>
      <c r="N491" s="221" t="s">
        <v>49</v>
      </c>
      <c r="O491" s="49"/>
      <c r="P491" s="222">
        <f>O491*H491</f>
        <v>0</v>
      </c>
      <c r="Q491" s="222">
        <v>0.0015</v>
      </c>
      <c r="R491" s="222">
        <f>Q491*H491</f>
        <v>0.54749999999999999</v>
      </c>
      <c r="S491" s="222">
        <v>0</v>
      </c>
      <c r="T491" s="223">
        <f>S491*H491</f>
        <v>0</v>
      </c>
      <c r="AR491" s="26" t="s">
        <v>329</v>
      </c>
      <c r="AT491" s="26" t="s">
        <v>148</v>
      </c>
      <c r="AU491" s="26" t="s">
        <v>89</v>
      </c>
      <c r="AY491" s="26" t="s">
        <v>146</v>
      </c>
      <c r="BE491" s="224">
        <f>IF(N491="základní",J491,0)</f>
        <v>0</v>
      </c>
      <c r="BF491" s="224">
        <f>IF(N491="snížená",J491,0)</f>
        <v>0</v>
      </c>
      <c r="BG491" s="224">
        <f>IF(N491="zákl. přenesená",J491,0)</f>
        <v>0</v>
      </c>
      <c r="BH491" s="224">
        <f>IF(N491="sníž. přenesená",J491,0)</f>
        <v>0</v>
      </c>
      <c r="BI491" s="224">
        <f>IF(N491="nulová",J491,0)</f>
        <v>0</v>
      </c>
      <c r="BJ491" s="26" t="s">
        <v>89</v>
      </c>
      <c r="BK491" s="224">
        <f>ROUND(I491*H491,2)</f>
        <v>0</v>
      </c>
      <c r="BL491" s="26" t="s">
        <v>329</v>
      </c>
      <c r="BM491" s="26" t="s">
        <v>1108</v>
      </c>
    </row>
    <row r="492" s="1" customFormat="1">
      <c r="B492" s="48"/>
      <c r="D492" s="225" t="s">
        <v>153</v>
      </c>
      <c r="F492" s="226" t="s">
        <v>1109</v>
      </c>
      <c r="I492" s="227"/>
      <c r="L492" s="48"/>
      <c r="M492" s="228"/>
      <c r="N492" s="49"/>
      <c r="O492" s="49"/>
      <c r="P492" s="49"/>
      <c r="Q492" s="49"/>
      <c r="R492" s="49"/>
      <c r="S492" s="49"/>
      <c r="T492" s="87"/>
      <c r="AT492" s="26" t="s">
        <v>153</v>
      </c>
      <c r="AU492" s="26" t="s">
        <v>89</v>
      </c>
    </row>
    <row r="493" s="12" customFormat="1">
      <c r="B493" s="232"/>
      <c r="D493" s="225" t="s">
        <v>236</v>
      </c>
      <c r="E493" s="233" t="s">
        <v>5</v>
      </c>
      <c r="F493" s="234" t="s">
        <v>1110</v>
      </c>
      <c r="H493" s="233" t="s">
        <v>5</v>
      </c>
      <c r="I493" s="235"/>
      <c r="L493" s="232"/>
      <c r="M493" s="236"/>
      <c r="N493" s="237"/>
      <c r="O493" s="237"/>
      <c r="P493" s="237"/>
      <c r="Q493" s="237"/>
      <c r="R493" s="237"/>
      <c r="S493" s="237"/>
      <c r="T493" s="238"/>
      <c r="AT493" s="233" t="s">
        <v>236</v>
      </c>
      <c r="AU493" s="233" t="s">
        <v>89</v>
      </c>
      <c r="AV493" s="12" t="s">
        <v>84</v>
      </c>
      <c r="AW493" s="12" t="s">
        <v>40</v>
      </c>
      <c r="AX493" s="12" t="s">
        <v>77</v>
      </c>
      <c r="AY493" s="233" t="s">
        <v>146</v>
      </c>
    </row>
    <row r="494" s="12" customFormat="1">
      <c r="B494" s="232"/>
      <c r="D494" s="225" t="s">
        <v>236</v>
      </c>
      <c r="E494" s="233" t="s">
        <v>5</v>
      </c>
      <c r="F494" s="234" t="s">
        <v>615</v>
      </c>
      <c r="H494" s="233" t="s">
        <v>5</v>
      </c>
      <c r="I494" s="235"/>
      <c r="L494" s="232"/>
      <c r="M494" s="236"/>
      <c r="N494" s="237"/>
      <c r="O494" s="237"/>
      <c r="P494" s="237"/>
      <c r="Q494" s="237"/>
      <c r="R494" s="237"/>
      <c r="S494" s="237"/>
      <c r="T494" s="238"/>
      <c r="AT494" s="233" t="s">
        <v>236</v>
      </c>
      <c r="AU494" s="233" t="s">
        <v>89</v>
      </c>
      <c r="AV494" s="12" t="s">
        <v>84</v>
      </c>
      <c r="AW494" s="12" t="s">
        <v>40</v>
      </c>
      <c r="AX494" s="12" t="s">
        <v>77</v>
      </c>
      <c r="AY494" s="233" t="s">
        <v>146</v>
      </c>
    </row>
    <row r="495" s="13" customFormat="1">
      <c r="B495" s="239"/>
      <c r="D495" s="225" t="s">
        <v>236</v>
      </c>
      <c r="E495" s="240" t="s">
        <v>5</v>
      </c>
      <c r="F495" s="241" t="s">
        <v>673</v>
      </c>
      <c r="H495" s="242">
        <v>365</v>
      </c>
      <c r="I495" s="243"/>
      <c r="L495" s="239"/>
      <c r="M495" s="244"/>
      <c r="N495" s="245"/>
      <c r="O495" s="245"/>
      <c r="P495" s="245"/>
      <c r="Q495" s="245"/>
      <c r="R495" s="245"/>
      <c r="S495" s="245"/>
      <c r="T495" s="246"/>
      <c r="AT495" s="240" t="s">
        <v>236</v>
      </c>
      <c r="AU495" s="240" t="s">
        <v>89</v>
      </c>
      <c r="AV495" s="13" t="s">
        <v>89</v>
      </c>
      <c r="AW495" s="13" t="s">
        <v>40</v>
      </c>
      <c r="AX495" s="13" t="s">
        <v>77</v>
      </c>
      <c r="AY495" s="240" t="s">
        <v>146</v>
      </c>
    </row>
    <row r="496" s="14" customFormat="1">
      <c r="B496" s="247"/>
      <c r="D496" s="225" t="s">
        <v>236</v>
      </c>
      <c r="E496" s="248" t="s">
        <v>5</v>
      </c>
      <c r="F496" s="249" t="s">
        <v>242</v>
      </c>
      <c r="H496" s="250">
        <v>365</v>
      </c>
      <c r="I496" s="251"/>
      <c r="L496" s="247"/>
      <c r="M496" s="252"/>
      <c r="N496" s="253"/>
      <c r="O496" s="253"/>
      <c r="P496" s="253"/>
      <c r="Q496" s="253"/>
      <c r="R496" s="253"/>
      <c r="S496" s="253"/>
      <c r="T496" s="254"/>
      <c r="AT496" s="248" t="s">
        <v>236</v>
      </c>
      <c r="AU496" s="248" t="s">
        <v>89</v>
      </c>
      <c r="AV496" s="14" t="s">
        <v>145</v>
      </c>
      <c r="AW496" s="14" t="s">
        <v>40</v>
      </c>
      <c r="AX496" s="14" t="s">
        <v>84</v>
      </c>
      <c r="AY496" s="248" t="s">
        <v>146</v>
      </c>
    </row>
    <row r="497" s="1" customFormat="1" ht="25.5" customHeight="1">
      <c r="B497" s="212"/>
      <c r="C497" s="213" t="s">
        <v>695</v>
      </c>
      <c r="D497" s="213" t="s">
        <v>148</v>
      </c>
      <c r="E497" s="214" t="s">
        <v>1111</v>
      </c>
      <c r="F497" s="215" t="s">
        <v>1112</v>
      </c>
      <c r="G497" s="216" t="s">
        <v>232</v>
      </c>
      <c r="H497" s="217">
        <v>16</v>
      </c>
      <c r="I497" s="218"/>
      <c r="J497" s="219">
        <f>ROUND(I497*H497,2)</f>
        <v>0</v>
      </c>
      <c r="K497" s="215" t="s">
        <v>233</v>
      </c>
      <c r="L497" s="48"/>
      <c r="M497" s="220" t="s">
        <v>5</v>
      </c>
      <c r="N497" s="221" t="s">
        <v>49</v>
      </c>
      <c r="O497" s="49"/>
      <c r="P497" s="222">
        <f>O497*H497</f>
        <v>0</v>
      </c>
      <c r="Q497" s="222">
        <v>0.0058100000000000001</v>
      </c>
      <c r="R497" s="222">
        <f>Q497*H497</f>
        <v>0.092960000000000001</v>
      </c>
      <c r="S497" s="222">
        <v>0</v>
      </c>
      <c r="T497" s="223">
        <f>S497*H497</f>
        <v>0</v>
      </c>
      <c r="AR497" s="26" t="s">
        <v>329</v>
      </c>
      <c r="AT497" s="26" t="s">
        <v>148</v>
      </c>
      <c r="AU497" s="26" t="s">
        <v>89</v>
      </c>
      <c r="AY497" s="26" t="s">
        <v>146</v>
      </c>
      <c r="BE497" s="224">
        <f>IF(N497="základní",J497,0)</f>
        <v>0</v>
      </c>
      <c r="BF497" s="224">
        <f>IF(N497="snížená",J497,0)</f>
        <v>0</v>
      </c>
      <c r="BG497" s="224">
        <f>IF(N497="zákl. přenesená",J497,0)</f>
        <v>0</v>
      </c>
      <c r="BH497" s="224">
        <f>IF(N497="sníž. přenesená",J497,0)</f>
        <v>0</v>
      </c>
      <c r="BI497" s="224">
        <f>IF(N497="nulová",J497,0)</f>
        <v>0</v>
      </c>
      <c r="BJ497" s="26" t="s">
        <v>89</v>
      </c>
      <c r="BK497" s="224">
        <f>ROUND(I497*H497,2)</f>
        <v>0</v>
      </c>
      <c r="BL497" s="26" t="s">
        <v>329</v>
      </c>
      <c r="BM497" s="26" t="s">
        <v>1113</v>
      </c>
    </row>
    <row r="498" s="1" customFormat="1">
      <c r="B498" s="48"/>
      <c r="D498" s="225" t="s">
        <v>153</v>
      </c>
      <c r="F498" s="226" t="s">
        <v>1114</v>
      </c>
      <c r="I498" s="227"/>
      <c r="L498" s="48"/>
      <c r="M498" s="228"/>
      <c r="N498" s="49"/>
      <c r="O498" s="49"/>
      <c r="P498" s="49"/>
      <c r="Q498" s="49"/>
      <c r="R498" s="49"/>
      <c r="S498" s="49"/>
      <c r="T498" s="87"/>
      <c r="AT498" s="26" t="s">
        <v>153</v>
      </c>
      <c r="AU498" s="26" t="s">
        <v>89</v>
      </c>
    </row>
    <row r="499" s="12" customFormat="1">
      <c r="B499" s="232"/>
      <c r="D499" s="225" t="s">
        <v>236</v>
      </c>
      <c r="E499" s="233" t="s">
        <v>5</v>
      </c>
      <c r="F499" s="234" t="s">
        <v>865</v>
      </c>
      <c r="H499" s="233" t="s">
        <v>5</v>
      </c>
      <c r="I499" s="235"/>
      <c r="L499" s="232"/>
      <c r="M499" s="236"/>
      <c r="N499" s="237"/>
      <c r="O499" s="237"/>
      <c r="P499" s="237"/>
      <c r="Q499" s="237"/>
      <c r="R499" s="237"/>
      <c r="S499" s="237"/>
      <c r="T499" s="238"/>
      <c r="AT499" s="233" t="s">
        <v>236</v>
      </c>
      <c r="AU499" s="233" t="s">
        <v>89</v>
      </c>
      <c r="AV499" s="12" t="s">
        <v>84</v>
      </c>
      <c r="AW499" s="12" t="s">
        <v>40</v>
      </c>
      <c r="AX499" s="12" t="s">
        <v>77</v>
      </c>
      <c r="AY499" s="233" t="s">
        <v>146</v>
      </c>
    </row>
    <row r="500" s="12" customFormat="1">
      <c r="B500" s="232"/>
      <c r="D500" s="225" t="s">
        <v>236</v>
      </c>
      <c r="E500" s="233" t="s">
        <v>5</v>
      </c>
      <c r="F500" s="234" t="s">
        <v>866</v>
      </c>
      <c r="H500" s="233" t="s">
        <v>5</v>
      </c>
      <c r="I500" s="235"/>
      <c r="L500" s="232"/>
      <c r="M500" s="236"/>
      <c r="N500" s="237"/>
      <c r="O500" s="237"/>
      <c r="P500" s="237"/>
      <c r="Q500" s="237"/>
      <c r="R500" s="237"/>
      <c r="S500" s="237"/>
      <c r="T500" s="238"/>
      <c r="AT500" s="233" t="s">
        <v>236</v>
      </c>
      <c r="AU500" s="233" t="s">
        <v>89</v>
      </c>
      <c r="AV500" s="12" t="s">
        <v>84</v>
      </c>
      <c r="AW500" s="12" t="s">
        <v>40</v>
      </c>
      <c r="AX500" s="12" t="s">
        <v>77</v>
      </c>
      <c r="AY500" s="233" t="s">
        <v>146</v>
      </c>
    </row>
    <row r="501" s="13" customFormat="1">
      <c r="B501" s="239"/>
      <c r="D501" s="225" t="s">
        <v>236</v>
      </c>
      <c r="E501" s="240" t="s">
        <v>5</v>
      </c>
      <c r="F501" s="241" t="s">
        <v>1115</v>
      </c>
      <c r="H501" s="242">
        <v>16</v>
      </c>
      <c r="I501" s="243"/>
      <c r="L501" s="239"/>
      <c r="M501" s="244"/>
      <c r="N501" s="245"/>
      <c r="O501" s="245"/>
      <c r="P501" s="245"/>
      <c r="Q501" s="245"/>
      <c r="R501" s="245"/>
      <c r="S501" s="245"/>
      <c r="T501" s="246"/>
      <c r="AT501" s="240" t="s">
        <v>236</v>
      </c>
      <c r="AU501" s="240" t="s">
        <v>89</v>
      </c>
      <c r="AV501" s="13" t="s">
        <v>89</v>
      </c>
      <c r="AW501" s="13" t="s">
        <v>40</v>
      </c>
      <c r="AX501" s="13" t="s">
        <v>77</v>
      </c>
      <c r="AY501" s="240" t="s">
        <v>146</v>
      </c>
    </row>
    <row r="502" s="14" customFormat="1">
      <c r="B502" s="247"/>
      <c r="D502" s="225" t="s">
        <v>236</v>
      </c>
      <c r="E502" s="248" t="s">
        <v>5</v>
      </c>
      <c r="F502" s="249" t="s">
        <v>242</v>
      </c>
      <c r="H502" s="250">
        <v>16</v>
      </c>
      <c r="I502" s="251"/>
      <c r="L502" s="247"/>
      <c r="M502" s="252"/>
      <c r="N502" s="253"/>
      <c r="O502" s="253"/>
      <c r="P502" s="253"/>
      <c r="Q502" s="253"/>
      <c r="R502" s="253"/>
      <c r="S502" s="253"/>
      <c r="T502" s="254"/>
      <c r="AT502" s="248" t="s">
        <v>236</v>
      </c>
      <c r="AU502" s="248" t="s">
        <v>89</v>
      </c>
      <c r="AV502" s="14" t="s">
        <v>145</v>
      </c>
      <c r="AW502" s="14" t="s">
        <v>40</v>
      </c>
      <c r="AX502" s="14" t="s">
        <v>84</v>
      </c>
      <c r="AY502" s="248" t="s">
        <v>146</v>
      </c>
    </row>
    <row r="503" s="1" customFormat="1" ht="25.5" customHeight="1">
      <c r="B503" s="212"/>
      <c r="C503" s="213" t="s">
        <v>703</v>
      </c>
      <c r="D503" s="213" t="s">
        <v>148</v>
      </c>
      <c r="E503" s="214" t="s">
        <v>1116</v>
      </c>
      <c r="F503" s="215" t="s">
        <v>1117</v>
      </c>
      <c r="G503" s="216" t="s">
        <v>426</v>
      </c>
      <c r="H503" s="217">
        <v>3</v>
      </c>
      <c r="I503" s="218"/>
      <c r="J503" s="219">
        <f>ROUND(I503*H503,2)</f>
        <v>0</v>
      </c>
      <c r="K503" s="215" t="s">
        <v>233</v>
      </c>
      <c r="L503" s="48"/>
      <c r="M503" s="220" t="s">
        <v>5</v>
      </c>
      <c r="N503" s="221" t="s">
        <v>49</v>
      </c>
      <c r="O503" s="49"/>
      <c r="P503" s="222">
        <f>O503*H503</f>
        <v>0</v>
      </c>
      <c r="Q503" s="222">
        <v>0.0022300000000000002</v>
      </c>
      <c r="R503" s="222">
        <f>Q503*H503</f>
        <v>0.0066900000000000006</v>
      </c>
      <c r="S503" s="222">
        <v>0</v>
      </c>
      <c r="T503" s="223">
        <f>S503*H503</f>
        <v>0</v>
      </c>
      <c r="AR503" s="26" t="s">
        <v>329</v>
      </c>
      <c r="AT503" s="26" t="s">
        <v>148</v>
      </c>
      <c r="AU503" s="26" t="s">
        <v>89</v>
      </c>
      <c r="AY503" s="26" t="s">
        <v>146</v>
      </c>
      <c r="BE503" s="224">
        <f>IF(N503="základní",J503,0)</f>
        <v>0</v>
      </c>
      <c r="BF503" s="224">
        <f>IF(N503="snížená",J503,0)</f>
        <v>0</v>
      </c>
      <c r="BG503" s="224">
        <f>IF(N503="zákl. přenesená",J503,0)</f>
        <v>0</v>
      </c>
      <c r="BH503" s="224">
        <f>IF(N503="sníž. přenesená",J503,0)</f>
        <v>0</v>
      </c>
      <c r="BI503" s="224">
        <f>IF(N503="nulová",J503,0)</f>
        <v>0</v>
      </c>
      <c r="BJ503" s="26" t="s">
        <v>89</v>
      </c>
      <c r="BK503" s="224">
        <f>ROUND(I503*H503,2)</f>
        <v>0</v>
      </c>
      <c r="BL503" s="26" t="s">
        <v>329</v>
      </c>
      <c r="BM503" s="26" t="s">
        <v>1118</v>
      </c>
    </row>
    <row r="504" s="1" customFormat="1">
      <c r="B504" s="48"/>
      <c r="D504" s="225" t="s">
        <v>153</v>
      </c>
      <c r="F504" s="226" t="s">
        <v>1119</v>
      </c>
      <c r="I504" s="227"/>
      <c r="L504" s="48"/>
      <c r="M504" s="228"/>
      <c r="N504" s="49"/>
      <c r="O504" s="49"/>
      <c r="P504" s="49"/>
      <c r="Q504" s="49"/>
      <c r="R504" s="49"/>
      <c r="S504" s="49"/>
      <c r="T504" s="87"/>
      <c r="AT504" s="26" t="s">
        <v>153</v>
      </c>
      <c r="AU504" s="26" t="s">
        <v>89</v>
      </c>
    </row>
    <row r="505" s="12" customFormat="1">
      <c r="B505" s="232"/>
      <c r="D505" s="225" t="s">
        <v>236</v>
      </c>
      <c r="E505" s="233" t="s">
        <v>5</v>
      </c>
      <c r="F505" s="234" t="s">
        <v>865</v>
      </c>
      <c r="H505" s="233" t="s">
        <v>5</v>
      </c>
      <c r="I505" s="235"/>
      <c r="L505" s="232"/>
      <c r="M505" s="236"/>
      <c r="N505" s="237"/>
      <c r="O505" s="237"/>
      <c r="P505" s="237"/>
      <c r="Q505" s="237"/>
      <c r="R505" s="237"/>
      <c r="S505" s="237"/>
      <c r="T505" s="238"/>
      <c r="AT505" s="233" t="s">
        <v>236</v>
      </c>
      <c r="AU505" s="233" t="s">
        <v>89</v>
      </c>
      <c r="AV505" s="12" t="s">
        <v>84</v>
      </c>
      <c r="AW505" s="12" t="s">
        <v>40</v>
      </c>
      <c r="AX505" s="12" t="s">
        <v>77</v>
      </c>
      <c r="AY505" s="233" t="s">
        <v>146</v>
      </c>
    </row>
    <row r="506" s="12" customFormat="1">
      <c r="B506" s="232"/>
      <c r="D506" s="225" t="s">
        <v>236</v>
      </c>
      <c r="E506" s="233" t="s">
        <v>5</v>
      </c>
      <c r="F506" s="234" t="s">
        <v>1062</v>
      </c>
      <c r="H506" s="233" t="s">
        <v>5</v>
      </c>
      <c r="I506" s="235"/>
      <c r="L506" s="232"/>
      <c r="M506" s="236"/>
      <c r="N506" s="237"/>
      <c r="O506" s="237"/>
      <c r="P506" s="237"/>
      <c r="Q506" s="237"/>
      <c r="R506" s="237"/>
      <c r="S506" s="237"/>
      <c r="T506" s="238"/>
      <c r="AT506" s="233" t="s">
        <v>236</v>
      </c>
      <c r="AU506" s="233" t="s">
        <v>89</v>
      </c>
      <c r="AV506" s="12" t="s">
        <v>84</v>
      </c>
      <c r="AW506" s="12" t="s">
        <v>40</v>
      </c>
      <c r="AX506" s="12" t="s">
        <v>77</v>
      </c>
      <c r="AY506" s="233" t="s">
        <v>146</v>
      </c>
    </row>
    <row r="507" s="13" customFormat="1">
      <c r="B507" s="239"/>
      <c r="D507" s="225" t="s">
        <v>236</v>
      </c>
      <c r="E507" s="240" t="s">
        <v>5</v>
      </c>
      <c r="F507" s="241" t="s">
        <v>159</v>
      </c>
      <c r="H507" s="242">
        <v>3</v>
      </c>
      <c r="I507" s="243"/>
      <c r="L507" s="239"/>
      <c r="M507" s="244"/>
      <c r="N507" s="245"/>
      <c r="O507" s="245"/>
      <c r="P507" s="245"/>
      <c r="Q507" s="245"/>
      <c r="R507" s="245"/>
      <c r="S507" s="245"/>
      <c r="T507" s="246"/>
      <c r="AT507" s="240" t="s">
        <v>236</v>
      </c>
      <c r="AU507" s="240" t="s">
        <v>89</v>
      </c>
      <c r="AV507" s="13" t="s">
        <v>89</v>
      </c>
      <c r="AW507" s="13" t="s">
        <v>40</v>
      </c>
      <c r="AX507" s="13" t="s">
        <v>77</v>
      </c>
      <c r="AY507" s="240" t="s">
        <v>146</v>
      </c>
    </row>
    <row r="508" s="14" customFormat="1">
      <c r="B508" s="247"/>
      <c r="D508" s="225" t="s">
        <v>236</v>
      </c>
      <c r="E508" s="248" t="s">
        <v>5</v>
      </c>
      <c r="F508" s="249" t="s">
        <v>242</v>
      </c>
      <c r="H508" s="250">
        <v>3</v>
      </c>
      <c r="I508" s="251"/>
      <c r="L508" s="247"/>
      <c r="M508" s="252"/>
      <c r="N508" s="253"/>
      <c r="O508" s="253"/>
      <c r="P508" s="253"/>
      <c r="Q508" s="253"/>
      <c r="R508" s="253"/>
      <c r="S508" s="253"/>
      <c r="T508" s="254"/>
      <c r="AT508" s="248" t="s">
        <v>236</v>
      </c>
      <c r="AU508" s="248" t="s">
        <v>89</v>
      </c>
      <c r="AV508" s="14" t="s">
        <v>145</v>
      </c>
      <c r="AW508" s="14" t="s">
        <v>40</v>
      </c>
      <c r="AX508" s="14" t="s">
        <v>84</v>
      </c>
      <c r="AY508" s="248" t="s">
        <v>146</v>
      </c>
    </row>
    <row r="509" s="1" customFormat="1" ht="25.5" customHeight="1">
      <c r="B509" s="212"/>
      <c r="C509" s="213" t="s">
        <v>708</v>
      </c>
      <c r="D509" s="213" t="s">
        <v>148</v>
      </c>
      <c r="E509" s="214" t="s">
        <v>1120</v>
      </c>
      <c r="F509" s="215" t="s">
        <v>1121</v>
      </c>
      <c r="G509" s="216" t="s">
        <v>287</v>
      </c>
      <c r="H509" s="217">
        <v>4</v>
      </c>
      <c r="I509" s="218"/>
      <c r="J509" s="219">
        <f>ROUND(I509*H509,2)</f>
        <v>0</v>
      </c>
      <c r="K509" s="215" t="s">
        <v>233</v>
      </c>
      <c r="L509" s="48"/>
      <c r="M509" s="220" t="s">
        <v>5</v>
      </c>
      <c r="N509" s="221" t="s">
        <v>49</v>
      </c>
      <c r="O509" s="49"/>
      <c r="P509" s="222">
        <f>O509*H509</f>
        <v>0</v>
      </c>
      <c r="Q509" s="222">
        <v>0.0038800000000000002</v>
      </c>
      <c r="R509" s="222">
        <f>Q509*H509</f>
        <v>0.015520000000000001</v>
      </c>
      <c r="S509" s="222">
        <v>0</v>
      </c>
      <c r="T509" s="223">
        <f>S509*H509</f>
        <v>0</v>
      </c>
      <c r="AR509" s="26" t="s">
        <v>329</v>
      </c>
      <c r="AT509" s="26" t="s">
        <v>148</v>
      </c>
      <c r="AU509" s="26" t="s">
        <v>89</v>
      </c>
      <c r="AY509" s="26" t="s">
        <v>146</v>
      </c>
      <c r="BE509" s="224">
        <f>IF(N509="základní",J509,0)</f>
        <v>0</v>
      </c>
      <c r="BF509" s="224">
        <f>IF(N509="snížená",J509,0)</f>
        <v>0</v>
      </c>
      <c r="BG509" s="224">
        <f>IF(N509="zákl. přenesená",J509,0)</f>
        <v>0</v>
      </c>
      <c r="BH509" s="224">
        <f>IF(N509="sníž. přenesená",J509,0)</f>
        <v>0</v>
      </c>
      <c r="BI509" s="224">
        <f>IF(N509="nulová",J509,0)</f>
        <v>0</v>
      </c>
      <c r="BJ509" s="26" t="s">
        <v>89</v>
      </c>
      <c r="BK509" s="224">
        <f>ROUND(I509*H509,2)</f>
        <v>0</v>
      </c>
      <c r="BL509" s="26" t="s">
        <v>329</v>
      </c>
      <c r="BM509" s="26" t="s">
        <v>1122</v>
      </c>
    </row>
    <row r="510" s="1" customFormat="1">
      <c r="B510" s="48"/>
      <c r="D510" s="225" t="s">
        <v>153</v>
      </c>
      <c r="F510" s="226" t="s">
        <v>1123</v>
      </c>
      <c r="I510" s="227"/>
      <c r="L510" s="48"/>
      <c r="M510" s="228"/>
      <c r="N510" s="49"/>
      <c r="O510" s="49"/>
      <c r="P510" s="49"/>
      <c r="Q510" s="49"/>
      <c r="R510" s="49"/>
      <c r="S510" s="49"/>
      <c r="T510" s="87"/>
      <c r="AT510" s="26" t="s">
        <v>153</v>
      </c>
      <c r="AU510" s="26" t="s">
        <v>89</v>
      </c>
    </row>
    <row r="511" s="12" customFormat="1">
      <c r="B511" s="232"/>
      <c r="D511" s="225" t="s">
        <v>236</v>
      </c>
      <c r="E511" s="233" t="s">
        <v>5</v>
      </c>
      <c r="F511" s="234" t="s">
        <v>1124</v>
      </c>
      <c r="H511" s="233" t="s">
        <v>5</v>
      </c>
      <c r="I511" s="235"/>
      <c r="L511" s="232"/>
      <c r="M511" s="236"/>
      <c r="N511" s="237"/>
      <c r="O511" s="237"/>
      <c r="P511" s="237"/>
      <c r="Q511" s="237"/>
      <c r="R511" s="237"/>
      <c r="S511" s="237"/>
      <c r="T511" s="238"/>
      <c r="AT511" s="233" t="s">
        <v>236</v>
      </c>
      <c r="AU511" s="233" t="s">
        <v>89</v>
      </c>
      <c r="AV511" s="12" t="s">
        <v>84</v>
      </c>
      <c r="AW511" s="12" t="s">
        <v>40</v>
      </c>
      <c r="AX511" s="12" t="s">
        <v>77</v>
      </c>
      <c r="AY511" s="233" t="s">
        <v>146</v>
      </c>
    </row>
    <row r="512" s="13" customFormat="1">
      <c r="B512" s="239"/>
      <c r="D512" s="225" t="s">
        <v>236</v>
      </c>
      <c r="E512" s="240" t="s">
        <v>5</v>
      </c>
      <c r="F512" s="241" t="s">
        <v>145</v>
      </c>
      <c r="H512" s="242">
        <v>4</v>
      </c>
      <c r="I512" s="243"/>
      <c r="L512" s="239"/>
      <c r="M512" s="244"/>
      <c r="N512" s="245"/>
      <c r="O512" s="245"/>
      <c r="P512" s="245"/>
      <c r="Q512" s="245"/>
      <c r="R512" s="245"/>
      <c r="S512" s="245"/>
      <c r="T512" s="246"/>
      <c r="AT512" s="240" t="s">
        <v>236</v>
      </c>
      <c r="AU512" s="240" t="s">
        <v>89</v>
      </c>
      <c r="AV512" s="13" t="s">
        <v>89</v>
      </c>
      <c r="AW512" s="13" t="s">
        <v>40</v>
      </c>
      <c r="AX512" s="13" t="s">
        <v>77</v>
      </c>
      <c r="AY512" s="240" t="s">
        <v>146</v>
      </c>
    </row>
    <row r="513" s="14" customFormat="1">
      <c r="B513" s="247"/>
      <c r="D513" s="225" t="s">
        <v>236</v>
      </c>
      <c r="E513" s="248" t="s">
        <v>5</v>
      </c>
      <c r="F513" s="249" t="s">
        <v>242</v>
      </c>
      <c r="H513" s="250">
        <v>4</v>
      </c>
      <c r="I513" s="251"/>
      <c r="L513" s="247"/>
      <c r="M513" s="252"/>
      <c r="N513" s="253"/>
      <c r="O513" s="253"/>
      <c r="P513" s="253"/>
      <c r="Q513" s="253"/>
      <c r="R513" s="253"/>
      <c r="S513" s="253"/>
      <c r="T513" s="254"/>
      <c r="AT513" s="248" t="s">
        <v>236</v>
      </c>
      <c r="AU513" s="248" t="s">
        <v>89</v>
      </c>
      <c r="AV513" s="14" t="s">
        <v>145</v>
      </c>
      <c r="AW513" s="14" t="s">
        <v>40</v>
      </c>
      <c r="AX513" s="14" t="s">
        <v>84</v>
      </c>
      <c r="AY513" s="248" t="s">
        <v>146</v>
      </c>
    </row>
    <row r="514" s="1" customFormat="1" ht="16.5" customHeight="1">
      <c r="B514" s="212"/>
      <c r="C514" s="213" t="s">
        <v>715</v>
      </c>
      <c r="D514" s="213" t="s">
        <v>148</v>
      </c>
      <c r="E514" s="214" t="s">
        <v>1125</v>
      </c>
      <c r="F514" s="215" t="s">
        <v>1126</v>
      </c>
      <c r="G514" s="216" t="s">
        <v>287</v>
      </c>
      <c r="H514" s="217">
        <v>89</v>
      </c>
      <c r="I514" s="218"/>
      <c r="J514" s="219">
        <f>ROUND(I514*H514,2)</f>
        <v>0</v>
      </c>
      <c r="K514" s="215" t="s">
        <v>233</v>
      </c>
      <c r="L514" s="48"/>
      <c r="M514" s="220" t="s">
        <v>5</v>
      </c>
      <c r="N514" s="221" t="s">
        <v>49</v>
      </c>
      <c r="O514" s="49"/>
      <c r="P514" s="222">
        <f>O514*H514</f>
        <v>0</v>
      </c>
      <c r="Q514" s="222">
        <v>0</v>
      </c>
      <c r="R514" s="222">
        <f>Q514*H514</f>
        <v>0</v>
      </c>
      <c r="S514" s="222">
        <v>0</v>
      </c>
      <c r="T514" s="223">
        <f>S514*H514</f>
        <v>0</v>
      </c>
      <c r="AR514" s="26" t="s">
        <v>329</v>
      </c>
      <c r="AT514" s="26" t="s">
        <v>148</v>
      </c>
      <c r="AU514" s="26" t="s">
        <v>89</v>
      </c>
      <c r="AY514" s="26" t="s">
        <v>146</v>
      </c>
      <c r="BE514" s="224">
        <f>IF(N514="základní",J514,0)</f>
        <v>0</v>
      </c>
      <c r="BF514" s="224">
        <f>IF(N514="snížená",J514,0)</f>
        <v>0</v>
      </c>
      <c r="BG514" s="224">
        <f>IF(N514="zákl. přenesená",J514,0)</f>
        <v>0</v>
      </c>
      <c r="BH514" s="224">
        <f>IF(N514="sníž. přenesená",J514,0)</f>
        <v>0</v>
      </c>
      <c r="BI514" s="224">
        <f>IF(N514="nulová",J514,0)</f>
        <v>0</v>
      </c>
      <c r="BJ514" s="26" t="s">
        <v>89</v>
      </c>
      <c r="BK514" s="224">
        <f>ROUND(I514*H514,2)</f>
        <v>0</v>
      </c>
      <c r="BL514" s="26" t="s">
        <v>329</v>
      </c>
      <c r="BM514" s="26" t="s">
        <v>1127</v>
      </c>
    </row>
    <row r="515" s="1" customFormat="1">
      <c r="B515" s="48"/>
      <c r="D515" s="225" t="s">
        <v>153</v>
      </c>
      <c r="F515" s="226" t="s">
        <v>1128</v>
      </c>
      <c r="I515" s="227"/>
      <c r="L515" s="48"/>
      <c r="M515" s="228"/>
      <c r="N515" s="49"/>
      <c r="O515" s="49"/>
      <c r="P515" s="49"/>
      <c r="Q515" s="49"/>
      <c r="R515" s="49"/>
      <c r="S515" s="49"/>
      <c r="T515" s="87"/>
      <c r="AT515" s="26" t="s">
        <v>153</v>
      </c>
      <c r="AU515" s="26" t="s">
        <v>89</v>
      </c>
    </row>
    <row r="516" s="12" customFormat="1">
      <c r="B516" s="232"/>
      <c r="D516" s="225" t="s">
        <v>236</v>
      </c>
      <c r="E516" s="233" t="s">
        <v>5</v>
      </c>
      <c r="F516" s="234" t="s">
        <v>1129</v>
      </c>
      <c r="H516" s="233" t="s">
        <v>5</v>
      </c>
      <c r="I516" s="235"/>
      <c r="L516" s="232"/>
      <c r="M516" s="236"/>
      <c r="N516" s="237"/>
      <c r="O516" s="237"/>
      <c r="P516" s="237"/>
      <c r="Q516" s="237"/>
      <c r="R516" s="237"/>
      <c r="S516" s="237"/>
      <c r="T516" s="238"/>
      <c r="AT516" s="233" t="s">
        <v>236</v>
      </c>
      <c r="AU516" s="233" t="s">
        <v>89</v>
      </c>
      <c r="AV516" s="12" t="s">
        <v>84</v>
      </c>
      <c r="AW516" s="12" t="s">
        <v>40</v>
      </c>
      <c r="AX516" s="12" t="s">
        <v>77</v>
      </c>
      <c r="AY516" s="233" t="s">
        <v>146</v>
      </c>
    </row>
    <row r="517" s="13" customFormat="1">
      <c r="B517" s="239"/>
      <c r="D517" s="225" t="s">
        <v>236</v>
      </c>
      <c r="E517" s="240" t="s">
        <v>5</v>
      </c>
      <c r="F517" s="241" t="s">
        <v>465</v>
      </c>
      <c r="H517" s="242">
        <v>34</v>
      </c>
      <c r="I517" s="243"/>
      <c r="L517" s="239"/>
      <c r="M517" s="244"/>
      <c r="N517" s="245"/>
      <c r="O517" s="245"/>
      <c r="P517" s="245"/>
      <c r="Q517" s="245"/>
      <c r="R517" s="245"/>
      <c r="S517" s="245"/>
      <c r="T517" s="246"/>
      <c r="AT517" s="240" t="s">
        <v>236</v>
      </c>
      <c r="AU517" s="240" t="s">
        <v>89</v>
      </c>
      <c r="AV517" s="13" t="s">
        <v>89</v>
      </c>
      <c r="AW517" s="13" t="s">
        <v>40</v>
      </c>
      <c r="AX517" s="13" t="s">
        <v>77</v>
      </c>
      <c r="AY517" s="240" t="s">
        <v>146</v>
      </c>
    </row>
    <row r="518" s="13" customFormat="1">
      <c r="B518" s="239"/>
      <c r="D518" s="225" t="s">
        <v>236</v>
      </c>
      <c r="E518" s="240" t="s">
        <v>5</v>
      </c>
      <c r="F518" s="241" t="s">
        <v>489</v>
      </c>
      <c r="H518" s="242">
        <v>37</v>
      </c>
      <c r="I518" s="243"/>
      <c r="L518" s="239"/>
      <c r="M518" s="244"/>
      <c r="N518" s="245"/>
      <c r="O518" s="245"/>
      <c r="P518" s="245"/>
      <c r="Q518" s="245"/>
      <c r="R518" s="245"/>
      <c r="S518" s="245"/>
      <c r="T518" s="246"/>
      <c r="AT518" s="240" t="s">
        <v>236</v>
      </c>
      <c r="AU518" s="240" t="s">
        <v>89</v>
      </c>
      <c r="AV518" s="13" t="s">
        <v>89</v>
      </c>
      <c r="AW518" s="13" t="s">
        <v>40</v>
      </c>
      <c r="AX518" s="13" t="s">
        <v>77</v>
      </c>
      <c r="AY518" s="240" t="s">
        <v>146</v>
      </c>
    </row>
    <row r="519" s="13" customFormat="1">
      <c r="B519" s="239"/>
      <c r="D519" s="225" t="s">
        <v>236</v>
      </c>
      <c r="E519" s="240" t="s">
        <v>5</v>
      </c>
      <c r="F519" s="241" t="s">
        <v>348</v>
      </c>
      <c r="H519" s="242">
        <v>18</v>
      </c>
      <c r="I519" s="243"/>
      <c r="L519" s="239"/>
      <c r="M519" s="244"/>
      <c r="N519" s="245"/>
      <c r="O519" s="245"/>
      <c r="P519" s="245"/>
      <c r="Q519" s="245"/>
      <c r="R519" s="245"/>
      <c r="S519" s="245"/>
      <c r="T519" s="246"/>
      <c r="AT519" s="240" t="s">
        <v>236</v>
      </c>
      <c r="AU519" s="240" t="s">
        <v>89</v>
      </c>
      <c r="AV519" s="13" t="s">
        <v>89</v>
      </c>
      <c r="AW519" s="13" t="s">
        <v>40</v>
      </c>
      <c r="AX519" s="13" t="s">
        <v>77</v>
      </c>
      <c r="AY519" s="240" t="s">
        <v>146</v>
      </c>
    </row>
    <row r="520" s="14" customFormat="1">
      <c r="B520" s="247"/>
      <c r="D520" s="225" t="s">
        <v>236</v>
      </c>
      <c r="E520" s="248" t="s">
        <v>5</v>
      </c>
      <c r="F520" s="249" t="s">
        <v>242</v>
      </c>
      <c r="H520" s="250">
        <v>89</v>
      </c>
      <c r="I520" s="251"/>
      <c r="L520" s="247"/>
      <c r="M520" s="252"/>
      <c r="N520" s="253"/>
      <c r="O520" s="253"/>
      <c r="P520" s="253"/>
      <c r="Q520" s="253"/>
      <c r="R520" s="253"/>
      <c r="S520" s="253"/>
      <c r="T520" s="254"/>
      <c r="AT520" s="248" t="s">
        <v>236</v>
      </c>
      <c r="AU520" s="248" t="s">
        <v>89</v>
      </c>
      <c r="AV520" s="14" t="s">
        <v>145</v>
      </c>
      <c r="AW520" s="14" t="s">
        <v>40</v>
      </c>
      <c r="AX520" s="14" t="s">
        <v>84</v>
      </c>
      <c r="AY520" s="248" t="s">
        <v>146</v>
      </c>
    </row>
    <row r="521" s="1" customFormat="1" ht="16.5" customHeight="1">
      <c r="B521" s="212"/>
      <c r="C521" s="266" t="s">
        <v>720</v>
      </c>
      <c r="D521" s="266" t="s">
        <v>881</v>
      </c>
      <c r="E521" s="267" t="s">
        <v>1130</v>
      </c>
      <c r="F521" s="268" t="s">
        <v>1131</v>
      </c>
      <c r="G521" s="269" t="s">
        <v>287</v>
      </c>
      <c r="H521" s="270">
        <v>34</v>
      </c>
      <c r="I521" s="271"/>
      <c r="J521" s="272">
        <f>ROUND(I521*H521,2)</f>
        <v>0</v>
      </c>
      <c r="K521" s="268" t="s">
        <v>5</v>
      </c>
      <c r="L521" s="273"/>
      <c r="M521" s="274" t="s">
        <v>5</v>
      </c>
      <c r="N521" s="275" t="s">
        <v>49</v>
      </c>
      <c r="O521" s="49"/>
      <c r="P521" s="222">
        <f>O521*H521</f>
        <v>0</v>
      </c>
      <c r="Q521" s="222">
        <v>0.00019000000000000001</v>
      </c>
      <c r="R521" s="222">
        <f>Q521*H521</f>
        <v>0.0064600000000000005</v>
      </c>
      <c r="S521" s="222">
        <v>0</v>
      </c>
      <c r="T521" s="223">
        <f>S521*H521</f>
        <v>0</v>
      </c>
      <c r="AR521" s="26" t="s">
        <v>452</v>
      </c>
      <c r="AT521" s="26" t="s">
        <v>881</v>
      </c>
      <c r="AU521" s="26" t="s">
        <v>89</v>
      </c>
      <c r="AY521" s="26" t="s">
        <v>146</v>
      </c>
      <c r="BE521" s="224">
        <f>IF(N521="základní",J521,0)</f>
        <v>0</v>
      </c>
      <c r="BF521" s="224">
        <f>IF(N521="snížená",J521,0)</f>
        <v>0</v>
      </c>
      <c r="BG521" s="224">
        <f>IF(N521="zákl. přenesená",J521,0)</f>
        <v>0</v>
      </c>
      <c r="BH521" s="224">
        <f>IF(N521="sníž. přenesená",J521,0)</f>
        <v>0</v>
      </c>
      <c r="BI521" s="224">
        <f>IF(N521="nulová",J521,0)</f>
        <v>0</v>
      </c>
      <c r="BJ521" s="26" t="s">
        <v>89</v>
      </c>
      <c r="BK521" s="224">
        <f>ROUND(I521*H521,2)</f>
        <v>0</v>
      </c>
      <c r="BL521" s="26" t="s">
        <v>329</v>
      </c>
      <c r="BM521" s="26" t="s">
        <v>1132</v>
      </c>
    </row>
    <row r="522" s="1" customFormat="1" ht="16.5" customHeight="1">
      <c r="B522" s="212"/>
      <c r="C522" s="266" t="s">
        <v>725</v>
      </c>
      <c r="D522" s="266" t="s">
        <v>881</v>
      </c>
      <c r="E522" s="267" t="s">
        <v>1133</v>
      </c>
      <c r="F522" s="268" t="s">
        <v>1134</v>
      </c>
      <c r="G522" s="269" t="s">
        <v>287</v>
      </c>
      <c r="H522" s="270">
        <v>37</v>
      </c>
      <c r="I522" s="271"/>
      <c r="J522" s="272">
        <f>ROUND(I522*H522,2)</f>
        <v>0</v>
      </c>
      <c r="K522" s="268" t="s">
        <v>5</v>
      </c>
      <c r="L522" s="273"/>
      <c r="M522" s="274" t="s">
        <v>5</v>
      </c>
      <c r="N522" s="275" t="s">
        <v>49</v>
      </c>
      <c r="O522" s="49"/>
      <c r="P522" s="222">
        <f>O522*H522</f>
        <v>0</v>
      </c>
      <c r="Q522" s="222">
        <v>0.00019000000000000001</v>
      </c>
      <c r="R522" s="222">
        <f>Q522*H522</f>
        <v>0.0070300000000000007</v>
      </c>
      <c r="S522" s="222">
        <v>0</v>
      </c>
      <c r="T522" s="223">
        <f>S522*H522</f>
        <v>0</v>
      </c>
      <c r="AR522" s="26" t="s">
        <v>452</v>
      </c>
      <c r="AT522" s="26" t="s">
        <v>881</v>
      </c>
      <c r="AU522" s="26" t="s">
        <v>89</v>
      </c>
      <c r="AY522" s="26" t="s">
        <v>146</v>
      </c>
      <c r="BE522" s="224">
        <f>IF(N522="základní",J522,0)</f>
        <v>0</v>
      </c>
      <c r="BF522" s="224">
        <f>IF(N522="snížená",J522,0)</f>
        <v>0</v>
      </c>
      <c r="BG522" s="224">
        <f>IF(N522="zákl. přenesená",J522,0)</f>
        <v>0</v>
      </c>
      <c r="BH522" s="224">
        <f>IF(N522="sníž. přenesená",J522,0)</f>
        <v>0</v>
      </c>
      <c r="BI522" s="224">
        <f>IF(N522="nulová",J522,0)</f>
        <v>0</v>
      </c>
      <c r="BJ522" s="26" t="s">
        <v>89</v>
      </c>
      <c r="BK522" s="224">
        <f>ROUND(I522*H522,2)</f>
        <v>0</v>
      </c>
      <c r="BL522" s="26" t="s">
        <v>329</v>
      </c>
      <c r="BM522" s="26" t="s">
        <v>1135</v>
      </c>
    </row>
    <row r="523" s="1" customFormat="1" ht="16.5" customHeight="1">
      <c r="B523" s="212"/>
      <c r="C523" s="266" t="s">
        <v>733</v>
      </c>
      <c r="D523" s="266" t="s">
        <v>881</v>
      </c>
      <c r="E523" s="267" t="s">
        <v>1136</v>
      </c>
      <c r="F523" s="268" t="s">
        <v>1137</v>
      </c>
      <c r="G523" s="269" t="s">
        <v>287</v>
      </c>
      <c r="H523" s="270">
        <v>18</v>
      </c>
      <c r="I523" s="271"/>
      <c r="J523" s="272">
        <f>ROUND(I523*H523,2)</f>
        <v>0</v>
      </c>
      <c r="K523" s="268" t="s">
        <v>5</v>
      </c>
      <c r="L523" s="273"/>
      <c r="M523" s="274" t="s">
        <v>5</v>
      </c>
      <c r="N523" s="275" t="s">
        <v>49</v>
      </c>
      <c r="O523" s="49"/>
      <c r="P523" s="222">
        <f>O523*H523</f>
        <v>0</v>
      </c>
      <c r="Q523" s="222">
        <v>0.00019000000000000001</v>
      </c>
      <c r="R523" s="222">
        <f>Q523*H523</f>
        <v>0.0034200000000000003</v>
      </c>
      <c r="S523" s="222">
        <v>0</v>
      </c>
      <c r="T523" s="223">
        <f>S523*H523</f>
        <v>0</v>
      </c>
      <c r="AR523" s="26" t="s">
        <v>452</v>
      </c>
      <c r="AT523" s="26" t="s">
        <v>881</v>
      </c>
      <c r="AU523" s="26" t="s">
        <v>89</v>
      </c>
      <c r="AY523" s="26" t="s">
        <v>146</v>
      </c>
      <c r="BE523" s="224">
        <f>IF(N523="základní",J523,0)</f>
        <v>0</v>
      </c>
      <c r="BF523" s="224">
        <f>IF(N523="snížená",J523,0)</f>
        <v>0</v>
      </c>
      <c r="BG523" s="224">
        <f>IF(N523="zákl. přenesená",J523,0)</f>
        <v>0</v>
      </c>
      <c r="BH523" s="224">
        <f>IF(N523="sníž. přenesená",J523,0)</f>
        <v>0</v>
      </c>
      <c r="BI523" s="224">
        <f>IF(N523="nulová",J523,0)</f>
        <v>0</v>
      </c>
      <c r="BJ523" s="26" t="s">
        <v>89</v>
      </c>
      <c r="BK523" s="224">
        <f>ROUND(I523*H523,2)</f>
        <v>0</v>
      </c>
      <c r="BL523" s="26" t="s">
        <v>329</v>
      </c>
      <c r="BM523" s="26" t="s">
        <v>1138</v>
      </c>
    </row>
    <row r="524" s="1" customFormat="1" ht="16.5" customHeight="1">
      <c r="B524" s="212"/>
      <c r="C524" s="213" t="s">
        <v>740</v>
      </c>
      <c r="D524" s="213" t="s">
        <v>148</v>
      </c>
      <c r="E524" s="214" t="s">
        <v>1139</v>
      </c>
      <c r="F524" s="215" t="s">
        <v>1140</v>
      </c>
      <c r="G524" s="216" t="s">
        <v>426</v>
      </c>
      <c r="H524" s="217">
        <v>29.5</v>
      </c>
      <c r="I524" s="218"/>
      <c r="J524" s="219">
        <f>ROUND(I524*H524,2)</f>
        <v>0</v>
      </c>
      <c r="K524" s="215" t="s">
        <v>233</v>
      </c>
      <c r="L524" s="48"/>
      <c r="M524" s="220" t="s">
        <v>5</v>
      </c>
      <c r="N524" s="221" t="s">
        <v>49</v>
      </c>
      <c r="O524" s="49"/>
      <c r="P524" s="222">
        <f>O524*H524</f>
        <v>0</v>
      </c>
      <c r="Q524" s="222">
        <v>0.0025899999999999999</v>
      </c>
      <c r="R524" s="222">
        <f>Q524*H524</f>
        <v>0.076405000000000001</v>
      </c>
      <c r="S524" s="222">
        <v>0</v>
      </c>
      <c r="T524" s="223">
        <f>S524*H524</f>
        <v>0</v>
      </c>
      <c r="AR524" s="26" t="s">
        <v>329</v>
      </c>
      <c r="AT524" s="26" t="s">
        <v>148</v>
      </c>
      <c r="AU524" s="26" t="s">
        <v>89</v>
      </c>
      <c r="AY524" s="26" t="s">
        <v>146</v>
      </c>
      <c r="BE524" s="224">
        <f>IF(N524="základní",J524,0)</f>
        <v>0</v>
      </c>
      <c r="BF524" s="224">
        <f>IF(N524="snížená",J524,0)</f>
        <v>0</v>
      </c>
      <c r="BG524" s="224">
        <f>IF(N524="zákl. přenesená",J524,0)</f>
        <v>0</v>
      </c>
      <c r="BH524" s="224">
        <f>IF(N524="sníž. přenesená",J524,0)</f>
        <v>0</v>
      </c>
      <c r="BI524" s="224">
        <f>IF(N524="nulová",J524,0)</f>
        <v>0</v>
      </c>
      <c r="BJ524" s="26" t="s">
        <v>89</v>
      </c>
      <c r="BK524" s="224">
        <f>ROUND(I524*H524,2)</f>
        <v>0</v>
      </c>
      <c r="BL524" s="26" t="s">
        <v>329</v>
      </c>
      <c r="BM524" s="26" t="s">
        <v>1141</v>
      </c>
    </row>
    <row r="525" s="1" customFormat="1">
      <c r="B525" s="48"/>
      <c r="D525" s="225" t="s">
        <v>153</v>
      </c>
      <c r="F525" s="226" t="s">
        <v>1142</v>
      </c>
      <c r="I525" s="227"/>
      <c r="L525" s="48"/>
      <c r="M525" s="228"/>
      <c r="N525" s="49"/>
      <c r="O525" s="49"/>
      <c r="P525" s="49"/>
      <c r="Q525" s="49"/>
      <c r="R525" s="49"/>
      <c r="S525" s="49"/>
      <c r="T525" s="87"/>
      <c r="AT525" s="26" t="s">
        <v>153</v>
      </c>
      <c r="AU525" s="26" t="s">
        <v>89</v>
      </c>
    </row>
    <row r="526" s="12" customFormat="1">
      <c r="B526" s="232"/>
      <c r="D526" s="225" t="s">
        <v>236</v>
      </c>
      <c r="E526" s="233" t="s">
        <v>5</v>
      </c>
      <c r="F526" s="234" t="s">
        <v>865</v>
      </c>
      <c r="H526" s="233" t="s">
        <v>5</v>
      </c>
      <c r="I526" s="235"/>
      <c r="L526" s="232"/>
      <c r="M526" s="236"/>
      <c r="N526" s="237"/>
      <c r="O526" s="237"/>
      <c r="P526" s="237"/>
      <c r="Q526" s="237"/>
      <c r="R526" s="237"/>
      <c r="S526" s="237"/>
      <c r="T526" s="238"/>
      <c r="AT526" s="233" t="s">
        <v>236</v>
      </c>
      <c r="AU526" s="233" t="s">
        <v>89</v>
      </c>
      <c r="AV526" s="12" t="s">
        <v>84</v>
      </c>
      <c r="AW526" s="12" t="s">
        <v>40</v>
      </c>
      <c r="AX526" s="12" t="s">
        <v>77</v>
      </c>
      <c r="AY526" s="233" t="s">
        <v>146</v>
      </c>
    </row>
    <row r="527" s="12" customFormat="1">
      <c r="B527" s="232"/>
      <c r="D527" s="225" t="s">
        <v>236</v>
      </c>
      <c r="E527" s="233" t="s">
        <v>5</v>
      </c>
      <c r="F527" s="234" t="s">
        <v>687</v>
      </c>
      <c r="H527" s="233" t="s">
        <v>5</v>
      </c>
      <c r="I527" s="235"/>
      <c r="L527" s="232"/>
      <c r="M527" s="236"/>
      <c r="N527" s="237"/>
      <c r="O527" s="237"/>
      <c r="P527" s="237"/>
      <c r="Q527" s="237"/>
      <c r="R527" s="237"/>
      <c r="S527" s="237"/>
      <c r="T527" s="238"/>
      <c r="AT527" s="233" t="s">
        <v>236</v>
      </c>
      <c r="AU527" s="233" t="s">
        <v>89</v>
      </c>
      <c r="AV527" s="12" t="s">
        <v>84</v>
      </c>
      <c r="AW527" s="12" t="s">
        <v>40</v>
      </c>
      <c r="AX527" s="12" t="s">
        <v>77</v>
      </c>
      <c r="AY527" s="233" t="s">
        <v>146</v>
      </c>
    </row>
    <row r="528" s="13" customFormat="1">
      <c r="B528" s="239"/>
      <c r="D528" s="225" t="s">
        <v>236</v>
      </c>
      <c r="E528" s="240" t="s">
        <v>5</v>
      </c>
      <c r="F528" s="241" t="s">
        <v>1143</v>
      </c>
      <c r="H528" s="242">
        <v>29.5</v>
      </c>
      <c r="I528" s="243"/>
      <c r="L528" s="239"/>
      <c r="M528" s="244"/>
      <c r="N528" s="245"/>
      <c r="O528" s="245"/>
      <c r="P528" s="245"/>
      <c r="Q528" s="245"/>
      <c r="R528" s="245"/>
      <c r="S528" s="245"/>
      <c r="T528" s="246"/>
      <c r="AT528" s="240" t="s">
        <v>236</v>
      </c>
      <c r="AU528" s="240" t="s">
        <v>89</v>
      </c>
      <c r="AV528" s="13" t="s">
        <v>89</v>
      </c>
      <c r="AW528" s="13" t="s">
        <v>40</v>
      </c>
      <c r="AX528" s="13" t="s">
        <v>77</v>
      </c>
      <c r="AY528" s="240" t="s">
        <v>146</v>
      </c>
    </row>
    <row r="529" s="14" customFormat="1">
      <c r="B529" s="247"/>
      <c r="D529" s="225" t="s">
        <v>236</v>
      </c>
      <c r="E529" s="248" t="s">
        <v>5</v>
      </c>
      <c r="F529" s="249" t="s">
        <v>242</v>
      </c>
      <c r="H529" s="250">
        <v>29.5</v>
      </c>
      <c r="I529" s="251"/>
      <c r="L529" s="247"/>
      <c r="M529" s="252"/>
      <c r="N529" s="253"/>
      <c r="O529" s="253"/>
      <c r="P529" s="253"/>
      <c r="Q529" s="253"/>
      <c r="R529" s="253"/>
      <c r="S529" s="253"/>
      <c r="T529" s="254"/>
      <c r="AT529" s="248" t="s">
        <v>236</v>
      </c>
      <c r="AU529" s="248" t="s">
        <v>89</v>
      </c>
      <c r="AV529" s="14" t="s">
        <v>145</v>
      </c>
      <c r="AW529" s="14" t="s">
        <v>40</v>
      </c>
      <c r="AX529" s="14" t="s">
        <v>84</v>
      </c>
      <c r="AY529" s="248" t="s">
        <v>146</v>
      </c>
    </row>
    <row r="530" s="1" customFormat="1" ht="16.5" customHeight="1">
      <c r="B530" s="212"/>
      <c r="C530" s="213" t="s">
        <v>798</v>
      </c>
      <c r="D530" s="213" t="s">
        <v>148</v>
      </c>
      <c r="E530" s="214" t="s">
        <v>1144</v>
      </c>
      <c r="F530" s="215" t="s">
        <v>1145</v>
      </c>
      <c r="G530" s="216" t="s">
        <v>426</v>
      </c>
      <c r="H530" s="217">
        <v>33.5</v>
      </c>
      <c r="I530" s="218"/>
      <c r="J530" s="219">
        <f>ROUND(I530*H530,2)</f>
        <v>0</v>
      </c>
      <c r="K530" s="215" t="s">
        <v>5</v>
      </c>
      <c r="L530" s="48"/>
      <c r="M530" s="220" t="s">
        <v>5</v>
      </c>
      <c r="N530" s="221" t="s">
        <v>49</v>
      </c>
      <c r="O530" s="49"/>
      <c r="P530" s="222">
        <f>O530*H530</f>
        <v>0</v>
      </c>
      <c r="Q530" s="222">
        <v>0.0040000000000000001</v>
      </c>
      <c r="R530" s="222">
        <f>Q530*H530</f>
        <v>0.13400000000000001</v>
      </c>
      <c r="S530" s="222">
        <v>0</v>
      </c>
      <c r="T530" s="223">
        <f>S530*H530</f>
        <v>0</v>
      </c>
      <c r="AR530" s="26" t="s">
        <v>329</v>
      </c>
      <c r="AT530" s="26" t="s">
        <v>148</v>
      </c>
      <c r="AU530" s="26" t="s">
        <v>89</v>
      </c>
      <c r="AY530" s="26" t="s">
        <v>146</v>
      </c>
      <c r="BE530" s="224">
        <f>IF(N530="základní",J530,0)</f>
        <v>0</v>
      </c>
      <c r="BF530" s="224">
        <f>IF(N530="snížená",J530,0)</f>
        <v>0</v>
      </c>
      <c r="BG530" s="224">
        <f>IF(N530="zákl. přenesená",J530,0)</f>
        <v>0</v>
      </c>
      <c r="BH530" s="224">
        <f>IF(N530="sníž. přenesená",J530,0)</f>
        <v>0</v>
      </c>
      <c r="BI530" s="224">
        <f>IF(N530="nulová",J530,0)</f>
        <v>0</v>
      </c>
      <c r="BJ530" s="26" t="s">
        <v>89</v>
      </c>
      <c r="BK530" s="224">
        <f>ROUND(I530*H530,2)</f>
        <v>0</v>
      </c>
      <c r="BL530" s="26" t="s">
        <v>329</v>
      </c>
      <c r="BM530" s="26" t="s">
        <v>1146</v>
      </c>
    </row>
    <row r="531" s="12" customFormat="1">
      <c r="B531" s="232"/>
      <c r="D531" s="225" t="s">
        <v>236</v>
      </c>
      <c r="E531" s="233" t="s">
        <v>5</v>
      </c>
      <c r="F531" s="234" t="s">
        <v>865</v>
      </c>
      <c r="H531" s="233" t="s">
        <v>5</v>
      </c>
      <c r="I531" s="235"/>
      <c r="L531" s="232"/>
      <c r="M531" s="236"/>
      <c r="N531" s="237"/>
      <c r="O531" s="237"/>
      <c r="P531" s="237"/>
      <c r="Q531" s="237"/>
      <c r="R531" s="237"/>
      <c r="S531" s="237"/>
      <c r="T531" s="238"/>
      <c r="AT531" s="233" t="s">
        <v>236</v>
      </c>
      <c r="AU531" s="233" t="s">
        <v>89</v>
      </c>
      <c r="AV531" s="12" t="s">
        <v>84</v>
      </c>
      <c r="AW531" s="12" t="s">
        <v>40</v>
      </c>
      <c r="AX531" s="12" t="s">
        <v>77</v>
      </c>
      <c r="AY531" s="233" t="s">
        <v>146</v>
      </c>
    </row>
    <row r="532" s="12" customFormat="1">
      <c r="B532" s="232"/>
      <c r="D532" s="225" t="s">
        <v>236</v>
      </c>
      <c r="E532" s="233" t="s">
        <v>5</v>
      </c>
      <c r="F532" s="234" t="s">
        <v>685</v>
      </c>
      <c r="H532" s="233" t="s">
        <v>5</v>
      </c>
      <c r="I532" s="235"/>
      <c r="L532" s="232"/>
      <c r="M532" s="236"/>
      <c r="N532" s="237"/>
      <c r="O532" s="237"/>
      <c r="P532" s="237"/>
      <c r="Q532" s="237"/>
      <c r="R532" s="237"/>
      <c r="S532" s="237"/>
      <c r="T532" s="238"/>
      <c r="AT532" s="233" t="s">
        <v>236</v>
      </c>
      <c r="AU532" s="233" t="s">
        <v>89</v>
      </c>
      <c r="AV532" s="12" t="s">
        <v>84</v>
      </c>
      <c r="AW532" s="12" t="s">
        <v>40</v>
      </c>
      <c r="AX532" s="12" t="s">
        <v>77</v>
      </c>
      <c r="AY532" s="233" t="s">
        <v>146</v>
      </c>
    </row>
    <row r="533" s="13" customFormat="1">
      <c r="B533" s="239"/>
      <c r="D533" s="225" t="s">
        <v>236</v>
      </c>
      <c r="E533" s="240" t="s">
        <v>5</v>
      </c>
      <c r="F533" s="241" t="s">
        <v>686</v>
      </c>
      <c r="H533" s="242">
        <v>33.5</v>
      </c>
      <c r="I533" s="243"/>
      <c r="L533" s="239"/>
      <c r="M533" s="244"/>
      <c r="N533" s="245"/>
      <c r="O533" s="245"/>
      <c r="P533" s="245"/>
      <c r="Q533" s="245"/>
      <c r="R533" s="245"/>
      <c r="S533" s="245"/>
      <c r="T533" s="246"/>
      <c r="AT533" s="240" t="s">
        <v>236</v>
      </c>
      <c r="AU533" s="240" t="s">
        <v>89</v>
      </c>
      <c r="AV533" s="13" t="s">
        <v>89</v>
      </c>
      <c r="AW533" s="13" t="s">
        <v>40</v>
      </c>
      <c r="AX533" s="13" t="s">
        <v>77</v>
      </c>
      <c r="AY533" s="240" t="s">
        <v>146</v>
      </c>
    </row>
    <row r="534" s="14" customFormat="1">
      <c r="B534" s="247"/>
      <c r="D534" s="225" t="s">
        <v>236</v>
      </c>
      <c r="E534" s="248" t="s">
        <v>5</v>
      </c>
      <c r="F534" s="249" t="s">
        <v>242</v>
      </c>
      <c r="H534" s="250">
        <v>33.5</v>
      </c>
      <c r="I534" s="251"/>
      <c r="L534" s="247"/>
      <c r="M534" s="252"/>
      <c r="N534" s="253"/>
      <c r="O534" s="253"/>
      <c r="P534" s="253"/>
      <c r="Q534" s="253"/>
      <c r="R534" s="253"/>
      <c r="S534" s="253"/>
      <c r="T534" s="254"/>
      <c r="AT534" s="248" t="s">
        <v>236</v>
      </c>
      <c r="AU534" s="248" t="s">
        <v>89</v>
      </c>
      <c r="AV534" s="14" t="s">
        <v>145</v>
      </c>
      <c r="AW534" s="14" t="s">
        <v>40</v>
      </c>
      <c r="AX534" s="14" t="s">
        <v>84</v>
      </c>
      <c r="AY534" s="248" t="s">
        <v>146</v>
      </c>
    </row>
    <row r="535" s="1" customFormat="1" ht="16.5" customHeight="1">
      <c r="B535" s="212"/>
      <c r="C535" s="213" t="s">
        <v>1147</v>
      </c>
      <c r="D535" s="213" t="s">
        <v>148</v>
      </c>
      <c r="E535" s="214" t="s">
        <v>1148</v>
      </c>
      <c r="F535" s="215" t="s">
        <v>1149</v>
      </c>
      <c r="G535" s="216" t="s">
        <v>426</v>
      </c>
      <c r="H535" s="217">
        <v>15</v>
      </c>
      <c r="I535" s="218"/>
      <c r="J535" s="219">
        <f>ROUND(I535*H535,2)</f>
        <v>0</v>
      </c>
      <c r="K535" s="215" t="s">
        <v>5</v>
      </c>
      <c r="L535" s="48"/>
      <c r="M535" s="220" t="s">
        <v>5</v>
      </c>
      <c r="N535" s="221" t="s">
        <v>49</v>
      </c>
      <c r="O535" s="49"/>
      <c r="P535" s="222">
        <f>O535*H535</f>
        <v>0</v>
      </c>
      <c r="Q535" s="222">
        <v>0.0060000000000000001</v>
      </c>
      <c r="R535" s="222">
        <f>Q535*H535</f>
        <v>0.089999999999999997</v>
      </c>
      <c r="S535" s="222">
        <v>0</v>
      </c>
      <c r="T535" s="223">
        <f>S535*H535</f>
        <v>0</v>
      </c>
      <c r="AR535" s="26" t="s">
        <v>329</v>
      </c>
      <c r="AT535" s="26" t="s">
        <v>148</v>
      </c>
      <c r="AU535" s="26" t="s">
        <v>89</v>
      </c>
      <c r="AY535" s="26" t="s">
        <v>146</v>
      </c>
      <c r="BE535" s="224">
        <f>IF(N535="základní",J535,0)</f>
        <v>0</v>
      </c>
      <c r="BF535" s="224">
        <f>IF(N535="snížená",J535,0)</f>
        <v>0</v>
      </c>
      <c r="BG535" s="224">
        <f>IF(N535="zákl. přenesená",J535,0)</f>
        <v>0</v>
      </c>
      <c r="BH535" s="224">
        <f>IF(N535="sníž. přenesená",J535,0)</f>
        <v>0</v>
      </c>
      <c r="BI535" s="224">
        <f>IF(N535="nulová",J535,0)</f>
        <v>0</v>
      </c>
      <c r="BJ535" s="26" t="s">
        <v>89</v>
      </c>
      <c r="BK535" s="224">
        <f>ROUND(I535*H535,2)</f>
        <v>0</v>
      </c>
      <c r="BL535" s="26" t="s">
        <v>329</v>
      </c>
      <c r="BM535" s="26" t="s">
        <v>1150</v>
      </c>
    </row>
    <row r="536" s="12" customFormat="1">
      <c r="B536" s="232"/>
      <c r="D536" s="225" t="s">
        <v>236</v>
      </c>
      <c r="E536" s="233" t="s">
        <v>5</v>
      </c>
      <c r="F536" s="234" t="s">
        <v>865</v>
      </c>
      <c r="H536" s="233" t="s">
        <v>5</v>
      </c>
      <c r="I536" s="235"/>
      <c r="L536" s="232"/>
      <c r="M536" s="236"/>
      <c r="N536" s="237"/>
      <c r="O536" s="237"/>
      <c r="P536" s="237"/>
      <c r="Q536" s="237"/>
      <c r="R536" s="237"/>
      <c r="S536" s="237"/>
      <c r="T536" s="238"/>
      <c r="AT536" s="233" t="s">
        <v>236</v>
      </c>
      <c r="AU536" s="233" t="s">
        <v>89</v>
      </c>
      <c r="AV536" s="12" t="s">
        <v>84</v>
      </c>
      <c r="AW536" s="12" t="s">
        <v>40</v>
      </c>
      <c r="AX536" s="12" t="s">
        <v>77</v>
      </c>
      <c r="AY536" s="233" t="s">
        <v>146</v>
      </c>
    </row>
    <row r="537" s="12" customFormat="1">
      <c r="B537" s="232"/>
      <c r="D537" s="225" t="s">
        <v>236</v>
      </c>
      <c r="E537" s="233" t="s">
        <v>5</v>
      </c>
      <c r="F537" s="234" t="s">
        <v>685</v>
      </c>
      <c r="H537" s="233" t="s">
        <v>5</v>
      </c>
      <c r="I537" s="235"/>
      <c r="L537" s="232"/>
      <c r="M537" s="236"/>
      <c r="N537" s="237"/>
      <c r="O537" s="237"/>
      <c r="P537" s="237"/>
      <c r="Q537" s="237"/>
      <c r="R537" s="237"/>
      <c r="S537" s="237"/>
      <c r="T537" s="238"/>
      <c r="AT537" s="233" t="s">
        <v>236</v>
      </c>
      <c r="AU537" s="233" t="s">
        <v>89</v>
      </c>
      <c r="AV537" s="12" t="s">
        <v>84</v>
      </c>
      <c r="AW537" s="12" t="s">
        <v>40</v>
      </c>
      <c r="AX537" s="12" t="s">
        <v>77</v>
      </c>
      <c r="AY537" s="233" t="s">
        <v>146</v>
      </c>
    </row>
    <row r="538" s="13" customFormat="1">
      <c r="B538" s="239"/>
      <c r="D538" s="225" t="s">
        <v>236</v>
      </c>
      <c r="E538" s="240" t="s">
        <v>5</v>
      </c>
      <c r="F538" s="241" t="s">
        <v>11</v>
      </c>
      <c r="H538" s="242">
        <v>15</v>
      </c>
      <c r="I538" s="243"/>
      <c r="L538" s="239"/>
      <c r="M538" s="244"/>
      <c r="N538" s="245"/>
      <c r="O538" s="245"/>
      <c r="P538" s="245"/>
      <c r="Q538" s="245"/>
      <c r="R538" s="245"/>
      <c r="S538" s="245"/>
      <c r="T538" s="246"/>
      <c r="AT538" s="240" t="s">
        <v>236</v>
      </c>
      <c r="AU538" s="240" t="s">
        <v>89</v>
      </c>
      <c r="AV538" s="13" t="s">
        <v>89</v>
      </c>
      <c r="AW538" s="13" t="s">
        <v>40</v>
      </c>
      <c r="AX538" s="13" t="s">
        <v>77</v>
      </c>
      <c r="AY538" s="240" t="s">
        <v>146</v>
      </c>
    </row>
    <row r="539" s="14" customFormat="1">
      <c r="B539" s="247"/>
      <c r="D539" s="225" t="s">
        <v>236</v>
      </c>
      <c r="E539" s="248" t="s">
        <v>5</v>
      </c>
      <c r="F539" s="249" t="s">
        <v>242</v>
      </c>
      <c r="H539" s="250">
        <v>15</v>
      </c>
      <c r="I539" s="251"/>
      <c r="L539" s="247"/>
      <c r="M539" s="252"/>
      <c r="N539" s="253"/>
      <c r="O539" s="253"/>
      <c r="P539" s="253"/>
      <c r="Q539" s="253"/>
      <c r="R539" s="253"/>
      <c r="S539" s="253"/>
      <c r="T539" s="254"/>
      <c r="AT539" s="248" t="s">
        <v>236</v>
      </c>
      <c r="AU539" s="248" t="s">
        <v>89</v>
      </c>
      <c r="AV539" s="14" t="s">
        <v>145</v>
      </c>
      <c r="AW539" s="14" t="s">
        <v>40</v>
      </c>
      <c r="AX539" s="14" t="s">
        <v>84</v>
      </c>
      <c r="AY539" s="248" t="s">
        <v>146</v>
      </c>
    </row>
    <row r="540" s="1" customFormat="1" ht="16.5" customHeight="1">
      <c r="B540" s="212"/>
      <c r="C540" s="213" t="s">
        <v>1151</v>
      </c>
      <c r="D540" s="213" t="s">
        <v>148</v>
      </c>
      <c r="E540" s="214" t="s">
        <v>1152</v>
      </c>
      <c r="F540" s="215" t="s">
        <v>1153</v>
      </c>
      <c r="G540" s="216" t="s">
        <v>287</v>
      </c>
      <c r="H540" s="217">
        <v>2</v>
      </c>
      <c r="I540" s="218"/>
      <c r="J540" s="219">
        <f>ROUND(I540*H540,2)</f>
        <v>0</v>
      </c>
      <c r="K540" s="215" t="s">
        <v>233</v>
      </c>
      <c r="L540" s="48"/>
      <c r="M540" s="220" t="s">
        <v>5</v>
      </c>
      <c r="N540" s="221" t="s">
        <v>49</v>
      </c>
      <c r="O540" s="49"/>
      <c r="P540" s="222">
        <f>O540*H540</f>
        <v>0</v>
      </c>
      <c r="Q540" s="222">
        <v>0.0020300000000000001</v>
      </c>
      <c r="R540" s="222">
        <f>Q540*H540</f>
        <v>0.0040600000000000002</v>
      </c>
      <c r="S540" s="222">
        <v>0</v>
      </c>
      <c r="T540" s="223">
        <f>S540*H540</f>
        <v>0</v>
      </c>
      <c r="AR540" s="26" t="s">
        <v>329</v>
      </c>
      <c r="AT540" s="26" t="s">
        <v>148</v>
      </c>
      <c r="AU540" s="26" t="s">
        <v>89</v>
      </c>
      <c r="AY540" s="26" t="s">
        <v>146</v>
      </c>
      <c r="BE540" s="224">
        <f>IF(N540="základní",J540,0)</f>
        <v>0</v>
      </c>
      <c r="BF540" s="224">
        <f>IF(N540="snížená",J540,0)</f>
        <v>0</v>
      </c>
      <c r="BG540" s="224">
        <f>IF(N540="zákl. přenesená",J540,0)</f>
        <v>0</v>
      </c>
      <c r="BH540" s="224">
        <f>IF(N540="sníž. přenesená",J540,0)</f>
        <v>0</v>
      </c>
      <c r="BI540" s="224">
        <f>IF(N540="nulová",J540,0)</f>
        <v>0</v>
      </c>
      <c r="BJ540" s="26" t="s">
        <v>89</v>
      </c>
      <c r="BK540" s="224">
        <f>ROUND(I540*H540,2)</f>
        <v>0</v>
      </c>
      <c r="BL540" s="26" t="s">
        <v>329</v>
      </c>
      <c r="BM540" s="26" t="s">
        <v>1154</v>
      </c>
    </row>
    <row r="541" s="1" customFormat="1">
      <c r="B541" s="48"/>
      <c r="D541" s="225" t="s">
        <v>153</v>
      </c>
      <c r="F541" s="226" t="s">
        <v>1155</v>
      </c>
      <c r="I541" s="227"/>
      <c r="L541" s="48"/>
      <c r="M541" s="228"/>
      <c r="N541" s="49"/>
      <c r="O541" s="49"/>
      <c r="P541" s="49"/>
      <c r="Q541" s="49"/>
      <c r="R541" s="49"/>
      <c r="S541" s="49"/>
      <c r="T541" s="87"/>
      <c r="AT541" s="26" t="s">
        <v>153</v>
      </c>
      <c r="AU541" s="26" t="s">
        <v>89</v>
      </c>
    </row>
    <row r="542" s="1" customFormat="1" ht="16.5" customHeight="1">
      <c r="B542" s="212"/>
      <c r="C542" s="213" t="s">
        <v>1156</v>
      </c>
      <c r="D542" s="213" t="s">
        <v>148</v>
      </c>
      <c r="E542" s="214" t="s">
        <v>1157</v>
      </c>
      <c r="F542" s="215" t="s">
        <v>1158</v>
      </c>
      <c r="G542" s="216" t="s">
        <v>287</v>
      </c>
      <c r="H542" s="217">
        <v>2</v>
      </c>
      <c r="I542" s="218"/>
      <c r="J542" s="219">
        <f>ROUND(I542*H542,2)</f>
        <v>0</v>
      </c>
      <c r="K542" s="215" t="s">
        <v>233</v>
      </c>
      <c r="L542" s="48"/>
      <c r="M542" s="220" t="s">
        <v>5</v>
      </c>
      <c r="N542" s="221" t="s">
        <v>49</v>
      </c>
      <c r="O542" s="49"/>
      <c r="P542" s="222">
        <f>O542*H542</f>
        <v>0</v>
      </c>
      <c r="Q542" s="222">
        <v>0.0033899999999999998</v>
      </c>
      <c r="R542" s="222">
        <f>Q542*H542</f>
        <v>0.0067799999999999996</v>
      </c>
      <c r="S542" s="222">
        <v>0</v>
      </c>
      <c r="T542" s="223">
        <f>S542*H542</f>
        <v>0</v>
      </c>
      <c r="AR542" s="26" t="s">
        <v>329</v>
      </c>
      <c r="AT542" s="26" t="s">
        <v>148</v>
      </c>
      <c r="AU542" s="26" t="s">
        <v>89</v>
      </c>
      <c r="AY542" s="26" t="s">
        <v>146</v>
      </c>
      <c r="BE542" s="224">
        <f>IF(N542="základní",J542,0)</f>
        <v>0</v>
      </c>
      <c r="BF542" s="224">
        <f>IF(N542="snížená",J542,0)</f>
        <v>0</v>
      </c>
      <c r="BG542" s="224">
        <f>IF(N542="zákl. přenesená",J542,0)</f>
        <v>0</v>
      </c>
      <c r="BH542" s="224">
        <f>IF(N542="sníž. přenesená",J542,0)</f>
        <v>0</v>
      </c>
      <c r="BI542" s="224">
        <f>IF(N542="nulová",J542,0)</f>
        <v>0</v>
      </c>
      <c r="BJ542" s="26" t="s">
        <v>89</v>
      </c>
      <c r="BK542" s="224">
        <f>ROUND(I542*H542,2)</f>
        <v>0</v>
      </c>
      <c r="BL542" s="26" t="s">
        <v>329</v>
      </c>
      <c r="BM542" s="26" t="s">
        <v>1159</v>
      </c>
    </row>
    <row r="543" s="1" customFormat="1">
      <c r="B543" s="48"/>
      <c r="D543" s="225" t="s">
        <v>153</v>
      </c>
      <c r="F543" s="226" t="s">
        <v>1160</v>
      </c>
      <c r="I543" s="227"/>
      <c r="L543" s="48"/>
      <c r="M543" s="228"/>
      <c r="N543" s="49"/>
      <c r="O543" s="49"/>
      <c r="P543" s="49"/>
      <c r="Q543" s="49"/>
      <c r="R543" s="49"/>
      <c r="S543" s="49"/>
      <c r="T543" s="87"/>
      <c r="AT543" s="26" t="s">
        <v>153</v>
      </c>
      <c r="AU543" s="26" t="s">
        <v>89</v>
      </c>
    </row>
    <row r="544" s="1" customFormat="1" ht="16.5" customHeight="1">
      <c r="B544" s="212"/>
      <c r="C544" s="213" t="s">
        <v>1161</v>
      </c>
      <c r="D544" s="213" t="s">
        <v>148</v>
      </c>
      <c r="E544" s="214" t="s">
        <v>1162</v>
      </c>
      <c r="F544" s="215" t="s">
        <v>1163</v>
      </c>
      <c r="G544" s="216" t="s">
        <v>287</v>
      </c>
      <c r="H544" s="217">
        <v>6</v>
      </c>
      <c r="I544" s="218"/>
      <c r="J544" s="219">
        <f>ROUND(I544*H544,2)</f>
        <v>0</v>
      </c>
      <c r="K544" s="215" t="s">
        <v>5</v>
      </c>
      <c r="L544" s="48"/>
      <c r="M544" s="220" t="s">
        <v>5</v>
      </c>
      <c r="N544" s="221" t="s">
        <v>49</v>
      </c>
      <c r="O544" s="49"/>
      <c r="P544" s="222">
        <f>O544*H544</f>
        <v>0</v>
      </c>
      <c r="Q544" s="222">
        <v>0.00329</v>
      </c>
      <c r="R544" s="222">
        <f>Q544*H544</f>
        <v>0.019740000000000001</v>
      </c>
      <c r="S544" s="222">
        <v>0</v>
      </c>
      <c r="T544" s="223">
        <f>S544*H544</f>
        <v>0</v>
      </c>
      <c r="AR544" s="26" t="s">
        <v>329</v>
      </c>
      <c r="AT544" s="26" t="s">
        <v>148</v>
      </c>
      <c r="AU544" s="26" t="s">
        <v>89</v>
      </c>
      <c r="AY544" s="26" t="s">
        <v>146</v>
      </c>
      <c r="BE544" s="224">
        <f>IF(N544="základní",J544,0)</f>
        <v>0</v>
      </c>
      <c r="BF544" s="224">
        <f>IF(N544="snížená",J544,0)</f>
        <v>0</v>
      </c>
      <c r="BG544" s="224">
        <f>IF(N544="zákl. přenesená",J544,0)</f>
        <v>0</v>
      </c>
      <c r="BH544" s="224">
        <f>IF(N544="sníž. přenesená",J544,0)</f>
        <v>0</v>
      </c>
      <c r="BI544" s="224">
        <f>IF(N544="nulová",J544,0)</f>
        <v>0</v>
      </c>
      <c r="BJ544" s="26" t="s">
        <v>89</v>
      </c>
      <c r="BK544" s="224">
        <f>ROUND(I544*H544,2)</f>
        <v>0</v>
      </c>
      <c r="BL544" s="26" t="s">
        <v>329</v>
      </c>
      <c r="BM544" s="26" t="s">
        <v>1164</v>
      </c>
    </row>
    <row r="545" s="12" customFormat="1">
      <c r="B545" s="232"/>
      <c r="D545" s="225" t="s">
        <v>236</v>
      </c>
      <c r="E545" s="233" t="s">
        <v>5</v>
      </c>
      <c r="F545" s="234" t="s">
        <v>865</v>
      </c>
      <c r="H545" s="233" t="s">
        <v>5</v>
      </c>
      <c r="I545" s="235"/>
      <c r="L545" s="232"/>
      <c r="M545" s="236"/>
      <c r="N545" s="237"/>
      <c r="O545" s="237"/>
      <c r="P545" s="237"/>
      <c r="Q545" s="237"/>
      <c r="R545" s="237"/>
      <c r="S545" s="237"/>
      <c r="T545" s="238"/>
      <c r="AT545" s="233" t="s">
        <v>236</v>
      </c>
      <c r="AU545" s="233" t="s">
        <v>89</v>
      </c>
      <c r="AV545" s="12" t="s">
        <v>84</v>
      </c>
      <c r="AW545" s="12" t="s">
        <v>40</v>
      </c>
      <c r="AX545" s="12" t="s">
        <v>77</v>
      </c>
      <c r="AY545" s="233" t="s">
        <v>146</v>
      </c>
    </row>
    <row r="546" s="12" customFormat="1">
      <c r="B546" s="232"/>
      <c r="D546" s="225" t="s">
        <v>236</v>
      </c>
      <c r="E546" s="233" t="s">
        <v>5</v>
      </c>
      <c r="F546" s="234" t="s">
        <v>672</v>
      </c>
      <c r="H546" s="233" t="s">
        <v>5</v>
      </c>
      <c r="I546" s="235"/>
      <c r="L546" s="232"/>
      <c r="M546" s="236"/>
      <c r="N546" s="237"/>
      <c r="O546" s="237"/>
      <c r="P546" s="237"/>
      <c r="Q546" s="237"/>
      <c r="R546" s="237"/>
      <c r="S546" s="237"/>
      <c r="T546" s="238"/>
      <c r="AT546" s="233" t="s">
        <v>236</v>
      </c>
      <c r="AU546" s="233" t="s">
        <v>89</v>
      </c>
      <c r="AV546" s="12" t="s">
        <v>84</v>
      </c>
      <c r="AW546" s="12" t="s">
        <v>40</v>
      </c>
      <c r="AX546" s="12" t="s">
        <v>77</v>
      </c>
      <c r="AY546" s="233" t="s">
        <v>146</v>
      </c>
    </row>
    <row r="547" s="13" customFormat="1">
      <c r="B547" s="239"/>
      <c r="D547" s="225" t="s">
        <v>236</v>
      </c>
      <c r="E547" s="240" t="s">
        <v>5</v>
      </c>
      <c r="F547" s="241" t="s">
        <v>173</v>
      </c>
      <c r="H547" s="242">
        <v>6</v>
      </c>
      <c r="I547" s="243"/>
      <c r="L547" s="239"/>
      <c r="M547" s="244"/>
      <c r="N547" s="245"/>
      <c r="O547" s="245"/>
      <c r="P547" s="245"/>
      <c r="Q547" s="245"/>
      <c r="R547" s="245"/>
      <c r="S547" s="245"/>
      <c r="T547" s="246"/>
      <c r="AT547" s="240" t="s">
        <v>236</v>
      </c>
      <c r="AU547" s="240" t="s">
        <v>89</v>
      </c>
      <c r="AV547" s="13" t="s">
        <v>89</v>
      </c>
      <c r="AW547" s="13" t="s">
        <v>40</v>
      </c>
      <c r="AX547" s="13" t="s">
        <v>77</v>
      </c>
      <c r="AY547" s="240" t="s">
        <v>146</v>
      </c>
    </row>
    <row r="548" s="14" customFormat="1">
      <c r="B548" s="247"/>
      <c r="D548" s="225" t="s">
        <v>236</v>
      </c>
      <c r="E548" s="248" t="s">
        <v>5</v>
      </c>
      <c r="F548" s="249" t="s">
        <v>242</v>
      </c>
      <c r="H548" s="250">
        <v>6</v>
      </c>
      <c r="I548" s="251"/>
      <c r="L548" s="247"/>
      <c r="M548" s="252"/>
      <c r="N548" s="253"/>
      <c r="O548" s="253"/>
      <c r="P548" s="253"/>
      <c r="Q548" s="253"/>
      <c r="R548" s="253"/>
      <c r="S548" s="253"/>
      <c r="T548" s="254"/>
      <c r="AT548" s="248" t="s">
        <v>236</v>
      </c>
      <c r="AU548" s="248" t="s">
        <v>89</v>
      </c>
      <c r="AV548" s="14" t="s">
        <v>145</v>
      </c>
      <c r="AW548" s="14" t="s">
        <v>40</v>
      </c>
      <c r="AX548" s="14" t="s">
        <v>84</v>
      </c>
      <c r="AY548" s="248" t="s">
        <v>146</v>
      </c>
    </row>
    <row r="549" s="1" customFormat="1" ht="25.5" customHeight="1">
      <c r="B549" s="212"/>
      <c r="C549" s="213" t="s">
        <v>1165</v>
      </c>
      <c r="D549" s="213" t="s">
        <v>148</v>
      </c>
      <c r="E549" s="214" t="s">
        <v>1166</v>
      </c>
      <c r="F549" s="215" t="s">
        <v>1167</v>
      </c>
      <c r="G549" s="216" t="s">
        <v>426</v>
      </c>
      <c r="H549" s="217">
        <v>15</v>
      </c>
      <c r="I549" s="218"/>
      <c r="J549" s="219">
        <f>ROUND(I549*H549,2)</f>
        <v>0</v>
      </c>
      <c r="K549" s="215" t="s">
        <v>233</v>
      </c>
      <c r="L549" s="48"/>
      <c r="M549" s="220" t="s">
        <v>5</v>
      </c>
      <c r="N549" s="221" t="s">
        <v>49</v>
      </c>
      <c r="O549" s="49"/>
      <c r="P549" s="222">
        <f>O549*H549</f>
        <v>0</v>
      </c>
      <c r="Q549" s="222">
        <v>0.0060499999999999998</v>
      </c>
      <c r="R549" s="222">
        <f>Q549*H549</f>
        <v>0.090749999999999997</v>
      </c>
      <c r="S549" s="222">
        <v>0</v>
      </c>
      <c r="T549" s="223">
        <f>S549*H549</f>
        <v>0</v>
      </c>
      <c r="AR549" s="26" t="s">
        <v>329</v>
      </c>
      <c r="AT549" s="26" t="s">
        <v>148</v>
      </c>
      <c r="AU549" s="26" t="s">
        <v>89</v>
      </c>
      <c r="AY549" s="26" t="s">
        <v>146</v>
      </c>
      <c r="BE549" s="224">
        <f>IF(N549="základní",J549,0)</f>
        <v>0</v>
      </c>
      <c r="BF549" s="224">
        <f>IF(N549="snížená",J549,0)</f>
        <v>0</v>
      </c>
      <c r="BG549" s="224">
        <f>IF(N549="zákl. přenesená",J549,0)</f>
        <v>0</v>
      </c>
      <c r="BH549" s="224">
        <f>IF(N549="sníž. přenesená",J549,0)</f>
        <v>0</v>
      </c>
      <c r="BI549" s="224">
        <f>IF(N549="nulová",J549,0)</f>
        <v>0</v>
      </c>
      <c r="BJ549" s="26" t="s">
        <v>89</v>
      </c>
      <c r="BK549" s="224">
        <f>ROUND(I549*H549,2)</f>
        <v>0</v>
      </c>
      <c r="BL549" s="26" t="s">
        <v>329</v>
      </c>
      <c r="BM549" s="26" t="s">
        <v>1168</v>
      </c>
    </row>
    <row r="550" s="1" customFormat="1">
      <c r="B550" s="48"/>
      <c r="D550" s="225" t="s">
        <v>153</v>
      </c>
      <c r="F550" s="226" t="s">
        <v>1169</v>
      </c>
      <c r="I550" s="227"/>
      <c r="L550" s="48"/>
      <c r="M550" s="228"/>
      <c r="N550" s="49"/>
      <c r="O550" s="49"/>
      <c r="P550" s="49"/>
      <c r="Q550" s="49"/>
      <c r="R550" s="49"/>
      <c r="S550" s="49"/>
      <c r="T550" s="87"/>
      <c r="AT550" s="26" t="s">
        <v>153</v>
      </c>
      <c r="AU550" s="26" t="s">
        <v>89</v>
      </c>
    </row>
    <row r="551" s="12" customFormat="1">
      <c r="B551" s="232"/>
      <c r="D551" s="225" t="s">
        <v>236</v>
      </c>
      <c r="E551" s="233" t="s">
        <v>5</v>
      </c>
      <c r="F551" s="234" t="s">
        <v>865</v>
      </c>
      <c r="H551" s="233" t="s">
        <v>5</v>
      </c>
      <c r="I551" s="235"/>
      <c r="L551" s="232"/>
      <c r="M551" s="236"/>
      <c r="N551" s="237"/>
      <c r="O551" s="237"/>
      <c r="P551" s="237"/>
      <c r="Q551" s="237"/>
      <c r="R551" s="237"/>
      <c r="S551" s="237"/>
      <c r="T551" s="238"/>
      <c r="AT551" s="233" t="s">
        <v>236</v>
      </c>
      <c r="AU551" s="233" t="s">
        <v>89</v>
      </c>
      <c r="AV551" s="12" t="s">
        <v>84</v>
      </c>
      <c r="AW551" s="12" t="s">
        <v>40</v>
      </c>
      <c r="AX551" s="12" t="s">
        <v>77</v>
      </c>
      <c r="AY551" s="233" t="s">
        <v>146</v>
      </c>
    </row>
    <row r="552" s="12" customFormat="1">
      <c r="B552" s="232"/>
      <c r="D552" s="225" t="s">
        <v>236</v>
      </c>
      <c r="E552" s="233" t="s">
        <v>5</v>
      </c>
      <c r="F552" s="234" t="s">
        <v>1057</v>
      </c>
      <c r="H552" s="233" t="s">
        <v>5</v>
      </c>
      <c r="I552" s="235"/>
      <c r="L552" s="232"/>
      <c r="M552" s="236"/>
      <c r="N552" s="237"/>
      <c r="O552" s="237"/>
      <c r="P552" s="237"/>
      <c r="Q552" s="237"/>
      <c r="R552" s="237"/>
      <c r="S552" s="237"/>
      <c r="T552" s="238"/>
      <c r="AT552" s="233" t="s">
        <v>236</v>
      </c>
      <c r="AU552" s="233" t="s">
        <v>89</v>
      </c>
      <c r="AV552" s="12" t="s">
        <v>84</v>
      </c>
      <c r="AW552" s="12" t="s">
        <v>40</v>
      </c>
      <c r="AX552" s="12" t="s">
        <v>77</v>
      </c>
      <c r="AY552" s="233" t="s">
        <v>146</v>
      </c>
    </row>
    <row r="553" s="13" customFormat="1">
      <c r="B553" s="239"/>
      <c r="D553" s="225" t="s">
        <v>236</v>
      </c>
      <c r="E553" s="240" t="s">
        <v>5</v>
      </c>
      <c r="F553" s="241" t="s">
        <v>11</v>
      </c>
      <c r="H553" s="242">
        <v>15</v>
      </c>
      <c r="I553" s="243"/>
      <c r="L553" s="239"/>
      <c r="M553" s="244"/>
      <c r="N553" s="245"/>
      <c r="O553" s="245"/>
      <c r="P553" s="245"/>
      <c r="Q553" s="245"/>
      <c r="R553" s="245"/>
      <c r="S553" s="245"/>
      <c r="T553" s="246"/>
      <c r="AT553" s="240" t="s">
        <v>236</v>
      </c>
      <c r="AU553" s="240" t="s">
        <v>89</v>
      </c>
      <c r="AV553" s="13" t="s">
        <v>89</v>
      </c>
      <c r="AW553" s="13" t="s">
        <v>40</v>
      </c>
      <c r="AX553" s="13" t="s">
        <v>77</v>
      </c>
      <c r="AY553" s="240" t="s">
        <v>146</v>
      </c>
    </row>
    <row r="554" s="14" customFormat="1">
      <c r="B554" s="247"/>
      <c r="D554" s="225" t="s">
        <v>236</v>
      </c>
      <c r="E554" s="248" t="s">
        <v>5</v>
      </c>
      <c r="F554" s="249" t="s">
        <v>242</v>
      </c>
      <c r="H554" s="250">
        <v>15</v>
      </c>
      <c r="I554" s="251"/>
      <c r="L554" s="247"/>
      <c r="M554" s="252"/>
      <c r="N554" s="253"/>
      <c r="O554" s="253"/>
      <c r="P554" s="253"/>
      <c r="Q554" s="253"/>
      <c r="R554" s="253"/>
      <c r="S554" s="253"/>
      <c r="T554" s="254"/>
      <c r="AT554" s="248" t="s">
        <v>236</v>
      </c>
      <c r="AU554" s="248" t="s">
        <v>89</v>
      </c>
      <c r="AV554" s="14" t="s">
        <v>145</v>
      </c>
      <c r="AW554" s="14" t="s">
        <v>40</v>
      </c>
      <c r="AX554" s="14" t="s">
        <v>84</v>
      </c>
      <c r="AY554" s="248" t="s">
        <v>146</v>
      </c>
    </row>
    <row r="555" s="1" customFormat="1" ht="25.5" customHeight="1">
      <c r="B555" s="212"/>
      <c r="C555" s="213" t="s">
        <v>1170</v>
      </c>
      <c r="D555" s="213" t="s">
        <v>148</v>
      </c>
      <c r="E555" s="214" t="s">
        <v>1171</v>
      </c>
      <c r="F555" s="215" t="s">
        <v>1172</v>
      </c>
      <c r="G555" s="216" t="s">
        <v>426</v>
      </c>
      <c r="H555" s="217">
        <v>18.199999999999999</v>
      </c>
      <c r="I555" s="218"/>
      <c r="J555" s="219">
        <f>ROUND(I555*H555,2)</f>
        <v>0</v>
      </c>
      <c r="K555" s="215" t="s">
        <v>233</v>
      </c>
      <c r="L555" s="48"/>
      <c r="M555" s="220" t="s">
        <v>5</v>
      </c>
      <c r="N555" s="221" t="s">
        <v>49</v>
      </c>
      <c r="O555" s="49"/>
      <c r="P555" s="222">
        <f>O555*H555</f>
        <v>0</v>
      </c>
      <c r="Q555" s="222">
        <v>0.0030699999999999998</v>
      </c>
      <c r="R555" s="222">
        <f>Q555*H555</f>
        <v>0.055873999999999993</v>
      </c>
      <c r="S555" s="222">
        <v>0</v>
      </c>
      <c r="T555" s="223">
        <f>S555*H555</f>
        <v>0</v>
      </c>
      <c r="AR555" s="26" t="s">
        <v>329</v>
      </c>
      <c r="AT555" s="26" t="s">
        <v>148</v>
      </c>
      <c r="AU555" s="26" t="s">
        <v>89</v>
      </c>
      <c r="AY555" s="26" t="s">
        <v>146</v>
      </c>
      <c r="BE555" s="224">
        <f>IF(N555="základní",J555,0)</f>
        <v>0</v>
      </c>
      <c r="BF555" s="224">
        <f>IF(N555="snížená",J555,0)</f>
        <v>0</v>
      </c>
      <c r="BG555" s="224">
        <f>IF(N555="zákl. přenesená",J555,0)</f>
        <v>0</v>
      </c>
      <c r="BH555" s="224">
        <f>IF(N555="sníž. přenesená",J555,0)</f>
        <v>0</v>
      </c>
      <c r="BI555" s="224">
        <f>IF(N555="nulová",J555,0)</f>
        <v>0</v>
      </c>
      <c r="BJ555" s="26" t="s">
        <v>89</v>
      </c>
      <c r="BK555" s="224">
        <f>ROUND(I555*H555,2)</f>
        <v>0</v>
      </c>
      <c r="BL555" s="26" t="s">
        <v>329</v>
      </c>
      <c r="BM555" s="26" t="s">
        <v>1173</v>
      </c>
    </row>
    <row r="556" s="1" customFormat="1">
      <c r="B556" s="48"/>
      <c r="D556" s="225" t="s">
        <v>153</v>
      </c>
      <c r="F556" s="226" t="s">
        <v>1174</v>
      </c>
      <c r="I556" s="227"/>
      <c r="L556" s="48"/>
      <c r="M556" s="228"/>
      <c r="N556" s="49"/>
      <c r="O556" s="49"/>
      <c r="P556" s="49"/>
      <c r="Q556" s="49"/>
      <c r="R556" s="49"/>
      <c r="S556" s="49"/>
      <c r="T556" s="87"/>
      <c r="AT556" s="26" t="s">
        <v>153</v>
      </c>
      <c r="AU556" s="26" t="s">
        <v>89</v>
      </c>
    </row>
    <row r="557" s="12" customFormat="1">
      <c r="B557" s="232"/>
      <c r="D557" s="225" t="s">
        <v>236</v>
      </c>
      <c r="E557" s="233" t="s">
        <v>5</v>
      </c>
      <c r="F557" s="234" t="s">
        <v>865</v>
      </c>
      <c r="H557" s="233" t="s">
        <v>5</v>
      </c>
      <c r="I557" s="235"/>
      <c r="L557" s="232"/>
      <c r="M557" s="236"/>
      <c r="N557" s="237"/>
      <c r="O557" s="237"/>
      <c r="P557" s="237"/>
      <c r="Q557" s="237"/>
      <c r="R557" s="237"/>
      <c r="S557" s="237"/>
      <c r="T557" s="238"/>
      <c r="AT557" s="233" t="s">
        <v>236</v>
      </c>
      <c r="AU557" s="233" t="s">
        <v>89</v>
      </c>
      <c r="AV557" s="12" t="s">
        <v>84</v>
      </c>
      <c r="AW557" s="12" t="s">
        <v>40</v>
      </c>
      <c r="AX557" s="12" t="s">
        <v>77</v>
      </c>
      <c r="AY557" s="233" t="s">
        <v>146</v>
      </c>
    </row>
    <row r="558" s="12" customFormat="1">
      <c r="B558" s="232"/>
      <c r="D558" s="225" t="s">
        <v>236</v>
      </c>
      <c r="E558" s="233" t="s">
        <v>5</v>
      </c>
      <c r="F558" s="234" t="s">
        <v>1175</v>
      </c>
      <c r="H558" s="233" t="s">
        <v>5</v>
      </c>
      <c r="I558" s="235"/>
      <c r="L558" s="232"/>
      <c r="M558" s="236"/>
      <c r="N558" s="237"/>
      <c r="O558" s="237"/>
      <c r="P558" s="237"/>
      <c r="Q558" s="237"/>
      <c r="R558" s="237"/>
      <c r="S558" s="237"/>
      <c r="T558" s="238"/>
      <c r="AT558" s="233" t="s">
        <v>236</v>
      </c>
      <c r="AU558" s="233" t="s">
        <v>89</v>
      </c>
      <c r="AV558" s="12" t="s">
        <v>84</v>
      </c>
      <c r="AW558" s="12" t="s">
        <v>40</v>
      </c>
      <c r="AX558" s="12" t="s">
        <v>77</v>
      </c>
      <c r="AY558" s="233" t="s">
        <v>146</v>
      </c>
    </row>
    <row r="559" s="13" customFormat="1">
      <c r="B559" s="239"/>
      <c r="D559" s="225" t="s">
        <v>236</v>
      </c>
      <c r="E559" s="240" t="s">
        <v>5</v>
      </c>
      <c r="F559" s="241" t="s">
        <v>1176</v>
      </c>
      <c r="H559" s="242">
        <v>18.199999999999999</v>
      </c>
      <c r="I559" s="243"/>
      <c r="L559" s="239"/>
      <c r="M559" s="244"/>
      <c r="N559" s="245"/>
      <c r="O559" s="245"/>
      <c r="P559" s="245"/>
      <c r="Q559" s="245"/>
      <c r="R559" s="245"/>
      <c r="S559" s="245"/>
      <c r="T559" s="246"/>
      <c r="AT559" s="240" t="s">
        <v>236</v>
      </c>
      <c r="AU559" s="240" t="s">
        <v>89</v>
      </c>
      <c r="AV559" s="13" t="s">
        <v>89</v>
      </c>
      <c r="AW559" s="13" t="s">
        <v>40</v>
      </c>
      <c r="AX559" s="13" t="s">
        <v>77</v>
      </c>
      <c r="AY559" s="240" t="s">
        <v>146</v>
      </c>
    </row>
    <row r="560" s="14" customFormat="1">
      <c r="B560" s="247"/>
      <c r="D560" s="225" t="s">
        <v>236</v>
      </c>
      <c r="E560" s="248" t="s">
        <v>5</v>
      </c>
      <c r="F560" s="249" t="s">
        <v>242</v>
      </c>
      <c r="H560" s="250">
        <v>18.199999999999999</v>
      </c>
      <c r="I560" s="251"/>
      <c r="L560" s="247"/>
      <c r="M560" s="252"/>
      <c r="N560" s="253"/>
      <c r="O560" s="253"/>
      <c r="P560" s="253"/>
      <c r="Q560" s="253"/>
      <c r="R560" s="253"/>
      <c r="S560" s="253"/>
      <c r="T560" s="254"/>
      <c r="AT560" s="248" t="s">
        <v>236</v>
      </c>
      <c r="AU560" s="248" t="s">
        <v>89</v>
      </c>
      <c r="AV560" s="14" t="s">
        <v>145</v>
      </c>
      <c r="AW560" s="14" t="s">
        <v>40</v>
      </c>
      <c r="AX560" s="14" t="s">
        <v>84</v>
      </c>
      <c r="AY560" s="248" t="s">
        <v>146</v>
      </c>
    </row>
    <row r="561" s="1" customFormat="1" ht="25.5" customHeight="1">
      <c r="B561" s="212"/>
      <c r="C561" s="213" t="s">
        <v>1177</v>
      </c>
      <c r="D561" s="213" t="s">
        <v>148</v>
      </c>
      <c r="E561" s="214" t="s">
        <v>1178</v>
      </c>
      <c r="F561" s="215" t="s">
        <v>1179</v>
      </c>
      <c r="G561" s="216" t="s">
        <v>426</v>
      </c>
      <c r="H561" s="217">
        <v>2</v>
      </c>
      <c r="I561" s="218"/>
      <c r="J561" s="219">
        <f>ROUND(I561*H561,2)</f>
        <v>0</v>
      </c>
      <c r="K561" s="215" t="s">
        <v>233</v>
      </c>
      <c r="L561" s="48"/>
      <c r="M561" s="220" t="s">
        <v>5</v>
      </c>
      <c r="N561" s="221" t="s">
        <v>49</v>
      </c>
      <c r="O561" s="49"/>
      <c r="P561" s="222">
        <f>O561*H561</f>
        <v>0</v>
      </c>
      <c r="Q561" s="222">
        <v>0.0048399999999999997</v>
      </c>
      <c r="R561" s="222">
        <f>Q561*H561</f>
        <v>0.0096799999999999994</v>
      </c>
      <c r="S561" s="222">
        <v>0</v>
      </c>
      <c r="T561" s="223">
        <f>S561*H561</f>
        <v>0</v>
      </c>
      <c r="AR561" s="26" t="s">
        <v>329</v>
      </c>
      <c r="AT561" s="26" t="s">
        <v>148</v>
      </c>
      <c r="AU561" s="26" t="s">
        <v>89</v>
      </c>
      <c r="AY561" s="26" t="s">
        <v>146</v>
      </c>
      <c r="BE561" s="224">
        <f>IF(N561="základní",J561,0)</f>
        <v>0</v>
      </c>
      <c r="BF561" s="224">
        <f>IF(N561="snížená",J561,0)</f>
        <v>0</v>
      </c>
      <c r="BG561" s="224">
        <f>IF(N561="zákl. přenesená",J561,0)</f>
        <v>0</v>
      </c>
      <c r="BH561" s="224">
        <f>IF(N561="sníž. přenesená",J561,0)</f>
        <v>0</v>
      </c>
      <c r="BI561" s="224">
        <f>IF(N561="nulová",J561,0)</f>
        <v>0</v>
      </c>
      <c r="BJ561" s="26" t="s">
        <v>89</v>
      </c>
      <c r="BK561" s="224">
        <f>ROUND(I561*H561,2)</f>
        <v>0</v>
      </c>
      <c r="BL561" s="26" t="s">
        <v>329</v>
      </c>
      <c r="BM561" s="26" t="s">
        <v>1180</v>
      </c>
    </row>
    <row r="562" s="1" customFormat="1">
      <c r="B562" s="48"/>
      <c r="D562" s="225" t="s">
        <v>153</v>
      </c>
      <c r="F562" s="226" t="s">
        <v>1181</v>
      </c>
      <c r="I562" s="227"/>
      <c r="L562" s="48"/>
      <c r="M562" s="228"/>
      <c r="N562" s="49"/>
      <c r="O562" s="49"/>
      <c r="P562" s="49"/>
      <c r="Q562" s="49"/>
      <c r="R562" s="49"/>
      <c r="S562" s="49"/>
      <c r="T562" s="87"/>
      <c r="AT562" s="26" t="s">
        <v>153</v>
      </c>
      <c r="AU562" s="26" t="s">
        <v>89</v>
      </c>
    </row>
    <row r="563" s="12" customFormat="1">
      <c r="B563" s="232"/>
      <c r="D563" s="225" t="s">
        <v>236</v>
      </c>
      <c r="E563" s="233" t="s">
        <v>5</v>
      </c>
      <c r="F563" s="234" t="s">
        <v>865</v>
      </c>
      <c r="H563" s="233" t="s">
        <v>5</v>
      </c>
      <c r="I563" s="235"/>
      <c r="L563" s="232"/>
      <c r="M563" s="236"/>
      <c r="N563" s="237"/>
      <c r="O563" s="237"/>
      <c r="P563" s="237"/>
      <c r="Q563" s="237"/>
      <c r="R563" s="237"/>
      <c r="S563" s="237"/>
      <c r="T563" s="238"/>
      <c r="AT563" s="233" t="s">
        <v>236</v>
      </c>
      <c r="AU563" s="233" t="s">
        <v>89</v>
      </c>
      <c r="AV563" s="12" t="s">
        <v>84</v>
      </c>
      <c r="AW563" s="12" t="s">
        <v>40</v>
      </c>
      <c r="AX563" s="12" t="s">
        <v>77</v>
      </c>
      <c r="AY563" s="233" t="s">
        <v>146</v>
      </c>
    </row>
    <row r="564" s="12" customFormat="1">
      <c r="B564" s="232"/>
      <c r="D564" s="225" t="s">
        <v>236</v>
      </c>
      <c r="E564" s="233" t="s">
        <v>5</v>
      </c>
      <c r="F564" s="234" t="s">
        <v>1182</v>
      </c>
      <c r="H564" s="233" t="s">
        <v>5</v>
      </c>
      <c r="I564" s="235"/>
      <c r="L564" s="232"/>
      <c r="M564" s="236"/>
      <c r="N564" s="237"/>
      <c r="O564" s="237"/>
      <c r="P564" s="237"/>
      <c r="Q564" s="237"/>
      <c r="R564" s="237"/>
      <c r="S564" s="237"/>
      <c r="T564" s="238"/>
      <c r="AT564" s="233" t="s">
        <v>236</v>
      </c>
      <c r="AU564" s="233" t="s">
        <v>89</v>
      </c>
      <c r="AV564" s="12" t="s">
        <v>84</v>
      </c>
      <c r="AW564" s="12" t="s">
        <v>40</v>
      </c>
      <c r="AX564" s="12" t="s">
        <v>77</v>
      </c>
      <c r="AY564" s="233" t="s">
        <v>146</v>
      </c>
    </row>
    <row r="565" s="13" customFormat="1">
      <c r="B565" s="239"/>
      <c r="D565" s="225" t="s">
        <v>236</v>
      </c>
      <c r="E565" s="240" t="s">
        <v>5</v>
      </c>
      <c r="F565" s="241" t="s">
        <v>1183</v>
      </c>
      <c r="H565" s="242">
        <v>2</v>
      </c>
      <c r="I565" s="243"/>
      <c r="L565" s="239"/>
      <c r="M565" s="244"/>
      <c r="N565" s="245"/>
      <c r="O565" s="245"/>
      <c r="P565" s="245"/>
      <c r="Q565" s="245"/>
      <c r="R565" s="245"/>
      <c r="S565" s="245"/>
      <c r="T565" s="246"/>
      <c r="AT565" s="240" t="s">
        <v>236</v>
      </c>
      <c r="AU565" s="240" t="s">
        <v>89</v>
      </c>
      <c r="AV565" s="13" t="s">
        <v>89</v>
      </c>
      <c r="AW565" s="13" t="s">
        <v>40</v>
      </c>
      <c r="AX565" s="13" t="s">
        <v>77</v>
      </c>
      <c r="AY565" s="240" t="s">
        <v>146</v>
      </c>
    </row>
    <row r="566" s="14" customFormat="1">
      <c r="B566" s="247"/>
      <c r="D566" s="225" t="s">
        <v>236</v>
      </c>
      <c r="E566" s="248" t="s">
        <v>5</v>
      </c>
      <c r="F566" s="249" t="s">
        <v>242</v>
      </c>
      <c r="H566" s="250">
        <v>2</v>
      </c>
      <c r="I566" s="251"/>
      <c r="L566" s="247"/>
      <c r="M566" s="252"/>
      <c r="N566" s="253"/>
      <c r="O566" s="253"/>
      <c r="P566" s="253"/>
      <c r="Q566" s="253"/>
      <c r="R566" s="253"/>
      <c r="S566" s="253"/>
      <c r="T566" s="254"/>
      <c r="AT566" s="248" t="s">
        <v>236</v>
      </c>
      <c r="AU566" s="248" t="s">
        <v>89</v>
      </c>
      <c r="AV566" s="14" t="s">
        <v>145</v>
      </c>
      <c r="AW566" s="14" t="s">
        <v>40</v>
      </c>
      <c r="AX566" s="14" t="s">
        <v>84</v>
      </c>
      <c r="AY566" s="248" t="s">
        <v>146</v>
      </c>
    </row>
    <row r="567" s="1" customFormat="1" ht="16.5" customHeight="1">
      <c r="B567" s="212"/>
      <c r="C567" s="213" t="s">
        <v>1184</v>
      </c>
      <c r="D567" s="213" t="s">
        <v>148</v>
      </c>
      <c r="E567" s="214" t="s">
        <v>1185</v>
      </c>
      <c r="F567" s="215" t="s">
        <v>1186</v>
      </c>
      <c r="G567" s="216" t="s">
        <v>321</v>
      </c>
      <c r="H567" s="217">
        <v>7.7039999999999997</v>
      </c>
      <c r="I567" s="218"/>
      <c r="J567" s="219">
        <f>ROUND(I567*H567,2)</f>
        <v>0</v>
      </c>
      <c r="K567" s="215" t="s">
        <v>233</v>
      </c>
      <c r="L567" s="48"/>
      <c r="M567" s="220" t="s">
        <v>5</v>
      </c>
      <c r="N567" s="221" t="s">
        <v>49</v>
      </c>
      <c r="O567" s="49"/>
      <c r="P567" s="222">
        <f>O567*H567</f>
        <v>0</v>
      </c>
      <c r="Q567" s="222">
        <v>0</v>
      </c>
      <c r="R567" s="222">
        <f>Q567*H567</f>
        <v>0</v>
      </c>
      <c r="S567" s="222">
        <v>0</v>
      </c>
      <c r="T567" s="223">
        <f>S567*H567</f>
        <v>0</v>
      </c>
      <c r="AR567" s="26" t="s">
        <v>329</v>
      </c>
      <c r="AT567" s="26" t="s">
        <v>148</v>
      </c>
      <c r="AU567" s="26" t="s">
        <v>89</v>
      </c>
      <c r="AY567" s="26" t="s">
        <v>146</v>
      </c>
      <c r="BE567" s="224">
        <f>IF(N567="základní",J567,0)</f>
        <v>0</v>
      </c>
      <c r="BF567" s="224">
        <f>IF(N567="snížená",J567,0)</f>
        <v>0</v>
      </c>
      <c r="BG567" s="224">
        <f>IF(N567="zákl. přenesená",J567,0)</f>
        <v>0</v>
      </c>
      <c r="BH567" s="224">
        <f>IF(N567="sníž. přenesená",J567,0)</f>
        <v>0</v>
      </c>
      <c r="BI567" s="224">
        <f>IF(N567="nulová",J567,0)</f>
        <v>0</v>
      </c>
      <c r="BJ567" s="26" t="s">
        <v>89</v>
      </c>
      <c r="BK567" s="224">
        <f>ROUND(I567*H567,2)</f>
        <v>0</v>
      </c>
      <c r="BL567" s="26" t="s">
        <v>329</v>
      </c>
      <c r="BM567" s="26" t="s">
        <v>1187</v>
      </c>
    </row>
    <row r="568" s="1" customFormat="1">
      <c r="B568" s="48"/>
      <c r="D568" s="225" t="s">
        <v>153</v>
      </c>
      <c r="F568" s="226" t="s">
        <v>1188</v>
      </c>
      <c r="I568" s="227"/>
      <c r="L568" s="48"/>
      <c r="M568" s="228"/>
      <c r="N568" s="49"/>
      <c r="O568" s="49"/>
      <c r="P568" s="49"/>
      <c r="Q568" s="49"/>
      <c r="R568" s="49"/>
      <c r="S568" s="49"/>
      <c r="T568" s="87"/>
      <c r="AT568" s="26" t="s">
        <v>153</v>
      </c>
      <c r="AU568" s="26" t="s">
        <v>89</v>
      </c>
    </row>
    <row r="569" s="11" customFormat="1" ht="29.88" customHeight="1">
      <c r="B569" s="199"/>
      <c r="D569" s="200" t="s">
        <v>76</v>
      </c>
      <c r="E569" s="210" t="s">
        <v>701</v>
      </c>
      <c r="F569" s="210" t="s">
        <v>702</v>
      </c>
      <c r="I569" s="202"/>
      <c r="J569" s="211">
        <f>BK569</f>
        <v>0</v>
      </c>
      <c r="L569" s="199"/>
      <c r="M569" s="204"/>
      <c r="N569" s="205"/>
      <c r="O569" s="205"/>
      <c r="P569" s="206">
        <f>SUM(P570:P626)</f>
        <v>0</v>
      </c>
      <c r="Q569" s="205"/>
      <c r="R569" s="206">
        <f>SUM(R570:R626)</f>
        <v>3.9598870000000002</v>
      </c>
      <c r="S569" s="205"/>
      <c r="T569" s="207">
        <f>SUM(T570:T626)</f>
        <v>0</v>
      </c>
      <c r="AR569" s="200" t="s">
        <v>89</v>
      </c>
      <c r="AT569" s="208" t="s">
        <v>76</v>
      </c>
      <c r="AU569" s="208" t="s">
        <v>84</v>
      </c>
      <c r="AY569" s="200" t="s">
        <v>146</v>
      </c>
      <c r="BK569" s="209">
        <f>SUM(BK570:BK626)</f>
        <v>0</v>
      </c>
    </row>
    <row r="570" s="1" customFormat="1" ht="25.5" customHeight="1">
      <c r="B570" s="212"/>
      <c r="C570" s="213" t="s">
        <v>1189</v>
      </c>
      <c r="D570" s="213" t="s">
        <v>148</v>
      </c>
      <c r="E570" s="214" t="s">
        <v>1190</v>
      </c>
      <c r="F570" s="215" t="s">
        <v>1191</v>
      </c>
      <c r="G570" s="216" t="s">
        <v>232</v>
      </c>
      <c r="H570" s="217">
        <v>129.47</v>
      </c>
      <c r="I570" s="218"/>
      <c r="J570" s="219">
        <f>ROUND(I570*H570,2)</f>
        <v>0</v>
      </c>
      <c r="K570" s="215" t="s">
        <v>233</v>
      </c>
      <c r="L570" s="48"/>
      <c r="M570" s="220" t="s">
        <v>5</v>
      </c>
      <c r="N570" s="221" t="s">
        <v>49</v>
      </c>
      <c r="O570" s="49"/>
      <c r="P570" s="222">
        <f>O570*H570</f>
        <v>0</v>
      </c>
      <c r="Q570" s="222">
        <v>0</v>
      </c>
      <c r="R570" s="222">
        <f>Q570*H570</f>
        <v>0</v>
      </c>
      <c r="S570" s="222">
        <v>0</v>
      </c>
      <c r="T570" s="223">
        <f>S570*H570</f>
        <v>0</v>
      </c>
      <c r="AR570" s="26" t="s">
        <v>329</v>
      </c>
      <c r="AT570" s="26" t="s">
        <v>148</v>
      </c>
      <c r="AU570" s="26" t="s">
        <v>89</v>
      </c>
      <c r="AY570" s="26" t="s">
        <v>146</v>
      </c>
      <c r="BE570" s="224">
        <f>IF(N570="základní",J570,0)</f>
        <v>0</v>
      </c>
      <c r="BF570" s="224">
        <f>IF(N570="snížená",J570,0)</f>
        <v>0</v>
      </c>
      <c r="BG570" s="224">
        <f>IF(N570="zákl. přenesená",J570,0)</f>
        <v>0</v>
      </c>
      <c r="BH570" s="224">
        <f>IF(N570="sníž. přenesená",J570,0)</f>
        <v>0</v>
      </c>
      <c r="BI570" s="224">
        <f>IF(N570="nulová",J570,0)</f>
        <v>0</v>
      </c>
      <c r="BJ570" s="26" t="s">
        <v>89</v>
      </c>
      <c r="BK570" s="224">
        <f>ROUND(I570*H570,2)</f>
        <v>0</v>
      </c>
      <c r="BL570" s="26" t="s">
        <v>329</v>
      </c>
      <c r="BM570" s="26" t="s">
        <v>1192</v>
      </c>
    </row>
    <row r="571" s="1" customFormat="1">
      <c r="B571" s="48"/>
      <c r="D571" s="225" t="s">
        <v>153</v>
      </c>
      <c r="F571" s="226" t="s">
        <v>1193</v>
      </c>
      <c r="I571" s="227"/>
      <c r="L571" s="48"/>
      <c r="M571" s="228"/>
      <c r="N571" s="49"/>
      <c r="O571" s="49"/>
      <c r="P571" s="49"/>
      <c r="Q571" s="49"/>
      <c r="R571" s="49"/>
      <c r="S571" s="49"/>
      <c r="T571" s="87"/>
      <c r="AT571" s="26" t="s">
        <v>153</v>
      </c>
      <c r="AU571" s="26" t="s">
        <v>89</v>
      </c>
    </row>
    <row r="572" s="12" customFormat="1">
      <c r="B572" s="232"/>
      <c r="D572" s="225" t="s">
        <v>236</v>
      </c>
      <c r="E572" s="233" t="s">
        <v>5</v>
      </c>
      <c r="F572" s="234" t="s">
        <v>865</v>
      </c>
      <c r="H572" s="233" t="s">
        <v>5</v>
      </c>
      <c r="I572" s="235"/>
      <c r="L572" s="232"/>
      <c r="M572" s="236"/>
      <c r="N572" s="237"/>
      <c r="O572" s="237"/>
      <c r="P572" s="237"/>
      <c r="Q572" s="237"/>
      <c r="R572" s="237"/>
      <c r="S572" s="237"/>
      <c r="T572" s="238"/>
      <c r="AT572" s="233" t="s">
        <v>236</v>
      </c>
      <c r="AU572" s="233" t="s">
        <v>89</v>
      </c>
      <c r="AV572" s="12" t="s">
        <v>84</v>
      </c>
      <c r="AW572" s="12" t="s">
        <v>40</v>
      </c>
      <c r="AX572" s="12" t="s">
        <v>77</v>
      </c>
      <c r="AY572" s="233" t="s">
        <v>146</v>
      </c>
    </row>
    <row r="573" s="12" customFormat="1">
      <c r="B573" s="232"/>
      <c r="D573" s="225" t="s">
        <v>236</v>
      </c>
      <c r="E573" s="233" t="s">
        <v>5</v>
      </c>
      <c r="F573" s="234" t="s">
        <v>969</v>
      </c>
      <c r="H573" s="233" t="s">
        <v>5</v>
      </c>
      <c r="I573" s="235"/>
      <c r="L573" s="232"/>
      <c r="M573" s="236"/>
      <c r="N573" s="237"/>
      <c r="O573" s="237"/>
      <c r="P573" s="237"/>
      <c r="Q573" s="237"/>
      <c r="R573" s="237"/>
      <c r="S573" s="237"/>
      <c r="T573" s="238"/>
      <c r="AT573" s="233" t="s">
        <v>236</v>
      </c>
      <c r="AU573" s="233" t="s">
        <v>89</v>
      </c>
      <c r="AV573" s="12" t="s">
        <v>84</v>
      </c>
      <c r="AW573" s="12" t="s">
        <v>40</v>
      </c>
      <c r="AX573" s="12" t="s">
        <v>77</v>
      </c>
      <c r="AY573" s="233" t="s">
        <v>146</v>
      </c>
    </row>
    <row r="574" s="13" customFormat="1">
      <c r="B574" s="239"/>
      <c r="D574" s="225" t="s">
        <v>236</v>
      </c>
      <c r="E574" s="240" t="s">
        <v>5</v>
      </c>
      <c r="F574" s="241" t="s">
        <v>970</v>
      </c>
      <c r="H574" s="242">
        <v>129.47</v>
      </c>
      <c r="I574" s="243"/>
      <c r="L574" s="239"/>
      <c r="M574" s="244"/>
      <c r="N574" s="245"/>
      <c r="O574" s="245"/>
      <c r="P574" s="245"/>
      <c r="Q574" s="245"/>
      <c r="R574" s="245"/>
      <c r="S574" s="245"/>
      <c r="T574" s="246"/>
      <c r="AT574" s="240" t="s">
        <v>236</v>
      </c>
      <c r="AU574" s="240" t="s">
        <v>89</v>
      </c>
      <c r="AV574" s="13" t="s">
        <v>89</v>
      </c>
      <c r="AW574" s="13" t="s">
        <v>40</v>
      </c>
      <c r="AX574" s="13" t="s">
        <v>77</v>
      </c>
      <c r="AY574" s="240" t="s">
        <v>146</v>
      </c>
    </row>
    <row r="575" s="14" customFormat="1">
      <c r="B575" s="247"/>
      <c r="D575" s="225" t="s">
        <v>236</v>
      </c>
      <c r="E575" s="248" t="s">
        <v>5</v>
      </c>
      <c r="F575" s="249" t="s">
        <v>242</v>
      </c>
      <c r="H575" s="250">
        <v>129.47</v>
      </c>
      <c r="I575" s="251"/>
      <c r="L575" s="247"/>
      <c r="M575" s="252"/>
      <c r="N575" s="253"/>
      <c r="O575" s="253"/>
      <c r="P575" s="253"/>
      <c r="Q575" s="253"/>
      <c r="R575" s="253"/>
      <c r="S575" s="253"/>
      <c r="T575" s="254"/>
      <c r="AT575" s="248" t="s">
        <v>236</v>
      </c>
      <c r="AU575" s="248" t="s">
        <v>89</v>
      </c>
      <c r="AV575" s="14" t="s">
        <v>145</v>
      </c>
      <c r="AW575" s="14" t="s">
        <v>40</v>
      </c>
      <c r="AX575" s="14" t="s">
        <v>84</v>
      </c>
      <c r="AY575" s="248" t="s">
        <v>146</v>
      </c>
    </row>
    <row r="576" s="1" customFormat="1" ht="16.5" customHeight="1">
      <c r="B576" s="212"/>
      <c r="C576" s="266" t="s">
        <v>1194</v>
      </c>
      <c r="D576" s="266" t="s">
        <v>881</v>
      </c>
      <c r="E576" s="267" t="s">
        <v>1195</v>
      </c>
      <c r="F576" s="268" t="s">
        <v>1196</v>
      </c>
      <c r="G576" s="269" t="s">
        <v>232</v>
      </c>
      <c r="H576" s="270">
        <v>135.94399999999999</v>
      </c>
      <c r="I576" s="271"/>
      <c r="J576" s="272">
        <f>ROUND(I576*H576,2)</f>
        <v>0</v>
      </c>
      <c r="K576" s="268" t="s">
        <v>5</v>
      </c>
      <c r="L576" s="273"/>
      <c r="M576" s="274" t="s">
        <v>5</v>
      </c>
      <c r="N576" s="275" t="s">
        <v>49</v>
      </c>
      <c r="O576" s="49"/>
      <c r="P576" s="222">
        <f>O576*H576</f>
        <v>0</v>
      </c>
      <c r="Q576" s="222">
        <v>0.025000000000000001</v>
      </c>
      <c r="R576" s="222">
        <f>Q576*H576</f>
        <v>3.3986000000000001</v>
      </c>
      <c r="S576" s="222">
        <v>0</v>
      </c>
      <c r="T576" s="223">
        <f>S576*H576</f>
        <v>0</v>
      </c>
      <c r="AR576" s="26" t="s">
        <v>452</v>
      </c>
      <c r="AT576" s="26" t="s">
        <v>881</v>
      </c>
      <c r="AU576" s="26" t="s">
        <v>89</v>
      </c>
      <c r="AY576" s="26" t="s">
        <v>146</v>
      </c>
      <c r="BE576" s="224">
        <f>IF(N576="základní",J576,0)</f>
        <v>0</v>
      </c>
      <c r="BF576" s="224">
        <f>IF(N576="snížená",J576,0)</f>
        <v>0</v>
      </c>
      <c r="BG576" s="224">
        <f>IF(N576="zákl. přenesená",J576,0)</f>
        <v>0</v>
      </c>
      <c r="BH576" s="224">
        <f>IF(N576="sníž. přenesená",J576,0)</f>
        <v>0</v>
      </c>
      <c r="BI576" s="224">
        <f>IF(N576="nulová",J576,0)</f>
        <v>0</v>
      </c>
      <c r="BJ576" s="26" t="s">
        <v>89</v>
      </c>
      <c r="BK576" s="224">
        <f>ROUND(I576*H576,2)</f>
        <v>0</v>
      </c>
      <c r="BL576" s="26" t="s">
        <v>329</v>
      </c>
      <c r="BM576" s="26" t="s">
        <v>1197</v>
      </c>
    </row>
    <row r="577" s="13" customFormat="1">
      <c r="B577" s="239"/>
      <c r="D577" s="225" t="s">
        <v>236</v>
      </c>
      <c r="E577" s="240" t="s">
        <v>5</v>
      </c>
      <c r="F577" s="241" t="s">
        <v>1198</v>
      </c>
      <c r="H577" s="242">
        <v>135.94399999999999</v>
      </c>
      <c r="I577" s="243"/>
      <c r="L577" s="239"/>
      <c r="M577" s="244"/>
      <c r="N577" s="245"/>
      <c r="O577" s="245"/>
      <c r="P577" s="245"/>
      <c r="Q577" s="245"/>
      <c r="R577" s="245"/>
      <c r="S577" s="245"/>
      <c r="T577" s="246"/>
      <c r="AT577" s="240" t="s">
        <v>236</v>
      </c>
      <c r="AU577" s="240" t="s">
        <v>89</v>
      </c>
      <c r="AV577" s="13" t="s">
        <v>89</v>
      </c>
      <c r="AW577" s="13" t="s">
        <v>40</v>
      </c>
      <c r="AX577" s="13" t="s">
        <v>77</v>
      </c>
      <c r="AY577" s="240" t="s">
        <v>146</v>
      </c>
    </row>
    <row r="578" s="14" customFormat="1">
      <c r="B578" s="247"/>
      <c r="D578" s="225" t="s">
        <v>236</v>
      </c>
      <c r="E578" s="248" t="s">
        <v>5</v>
      </c>
      <c r="F578" s="249" t="s">
        <v>242</v>
      </c>
      <c r="H578" s="250">
        <v>135.94399999999999</v>
      </c>
      <c r="I578" s="251"/>
      <c r="L578" s="247"/>
      <c r="M578" s="252"/>
      <c r="N578" s="253"/>
      <c r="O578" s="253"/>
      <c r="P578" s="253"/>
      <c r="Q578" s="253"/>
      <c r="R578" s="253"/>
      <c r="S578" s="253"/>
      <c r="T578" s="254"/>
      <c r="AT578" s="248" t="s">
        <v>236</v>
      </c>
      <c r="AU578" s="248" t="s">
        <v>89</v>
      </c>
      <c r="AV578" s="14" t="s">
        <v>145</v>
      </c>
      <c r="AW578" s="14" t="s">
        <v>40</v>
      </c>
      <c r="AX578" s="14" t="s">
        <v>84</v>
      </c>
      <c r="AY578" s="248" t="s">
        <v>146</v>
      </c>
    </row>
    <row r="579" s="1" customFormat="1" ht="16.5" customHeight="1">
      <c r="B579" s="212"/>
      <c r="C579" s="213" t="s">
        <v>1199</v>
      </c>
      <c r="D579" s="213" t="s">
        <v>148</v>
      </c>
      <c r="E579" s="214" t="s">
        <v>1200</v>
      </c>
      <c r="F579" s="215" t="s">
        <v>1201</v>
      </c>
      <c r="G579" s="216" t="s">
        <v>426</v>
      </c>
      <c r="H579" s="217">
        <v>57.600000000000001</v>
      </c>
      <c r="I579" s="218"/>
      <c r="J579" s="219">
        <f>ROUND(I579*H579,2)</f>
        <v>0</v>
      </c>
      <c r="K579" s="215" t="s">
        <v>233</v>
      </c>
      <c r="L579" s="48"/>
      <c r="M579" s="220" t="s">
        <v>5</v>
      </c>
      <c r="N579" s="221" t="s">
        <v>49</v>
      </c>
      <c r="O579" s="49"/>
      <c r="P579" s="222">
        <f>O579*H579</f>
        <v>0</v>
      </c>
      <c r="Q579" s="222">
        <v>1.0000000000000001E-05</v>
      </c>
      <c r="R579" s="222">
        <f>Q579*H579</f>
        <v>0.00057600000000000001</v>
      </c>
      <c r="S579" s="222">
        <v>0</v>
      </c>
      <c r="T579" s="223">
        <f>S579*H579</f>
        <v>0</v>
      </c>
      <c r="AR579" s="26" t="s">
        <v>329</v>
      </c>
      <c r="AT579" s="26" t="s">
        <v>148</v>
      </c>
      <c r="AU579" s="26" t="s">
        <v>89</v>
      </c>
      <c r="AY579" s="26" t="s">
        <v>146</v>
      </c>
      <c r="BE579" s="224">
        <f>IF(N579="základní",J579,0)</f>
        <v>0</v>
      </c>
      <c r="BF579" s="224">
        <f>IF(N579="snížená",J579,0)</f>
        <v>0</v>
      </c>
      <c r="BG579" s="224">
        <f>IF(N579="zákl. přenesená",J579,0)</f>
        <v>0</v>
      </c>
      <c r="BH579" s="224">
        <f>IF(N579="sníž. přenesená",J579,0)</f>
        <v>0</v>
      </c>
      <c r="BI579" s="224">
        <f>IF(N579="nulová",J579,0)</f>
        <v>0</v>
      </c>
      <c r="BJ579" s="26" t="s">
        <v>89</v>
      </c>
      <c r="BK579" s="224">
        <f>ROUND(I579*H579,2)</f>
        <v>0</v>
      </c>
      <c r="BL579" s="26" t="s">
        <v>329</v>
      </c>
      <c r="BM579" s="26" t="s">
        <v>1202</v>
      </c>
    </row>
    <row r="580" s="1" customFormat="1">
      <c r="B580" s="48"/>
      <c r="D580" s="225" t="s">
        <v>153</v>
      </c>
      <c r="F580" s="226" t="s">
        <v>1203</v>
      </c>
      <c r="I580" s="227"/>
      <c r="L580" s="48"/>
      <c r="M580" s="228"/>
      <c r="N580" s="49"/>
      <c r="O580" s="49"/>
      <c r="P580" s="49"/>
      <c r="Q580" s="49"/>
      <c r="R580" s="49"/>
      <c r="S580" s="49"/>
      <c r="T580" s="87"/>
      <c r="AT580" s="26" t="s">
        <v>153</v>
      </c>
      <c r="AU580" s="26" t="s">
        <v>89</v>
      </c>
    </row>
    <row r="581" s="12" customFormat="1">
      <c r="B581" s="232"/>
      <c r="D581" s="225" t="s">
        <v>236</v>
      </c>
      <c r="E581" s="233" t="s">
        <v>5</v>
      </c>
      <c r="F581" s="234" t="s">
        <v>865</v>
      </c>
      <c r="H581" s="233" t="s">
        <v>5</v>
      </c>
      <c r="I581" s="235"/>
      <c r="L581" s="232"/>
      <c r="M581" s="236"/>
      <c r="N581" s="237"/>
      <c r="O581" s="237"/>
      <c r="P581" s="237"/>
      <c r="Q581" s="237"/>
      <c r="R581" s="237"/>
      <c r="S581" s="237"/>
      <c r="T581" s="238"/>
      <c r="AT581" s="233" t="s">
        <v>236</v>
      </c>
      <c r="AU581" s="233" t="s">
        <v>89</v>
      </c>
      <c r="AV581" s="12" t="s">
        <v>84</v>
      </c>
      <c r="AW581" s="12" t="s">
        <v>40</v>
      </c>
      <c r="AX581" s="12" t="s">
        <v>77</v>
      </c>
      <c r="AY581" s="233" t="s">
        <v>146</v>
      </c>
    </row>
    <row r="582" s="12" customFormat="1">
      <c r="B582" s="232"/>
      <c r="D582" s="225" t="s">
        <v>236</v>
      </c>
      <c r="E582" s="233" t="s">
        <v>5</v>
      </c>
      <c r="F582" s="234" t="s">
        <v>866</v>
      </c>
      <c r="H582" s="233" t="s">
        <v>5</v>
      </c>
      <c r="I582" s="235"/>
      <c r="L582" s="232"/>
      <c r="M582" s="236"/>
      <c r="N582" s="237"/>
      <c r="O582" s="237"/>
      <c r="P582" s="237"/>
      <c r="Q582" s="237"/>
      <c r="R582" s="237"/>
      <c r="S582" s="237"/>
      <c r="T582" s="238"/>
      <c r="AT582" s="233" t="s">
        <v>236</v>
      </c>
      <c r="AU582" s="233" t="s">
        <v>89</v>
      </c>
      <c r="AV582" s="12" t="s">
        <v>84</v>
      </c>
      <c r="AW582" s="12" t="s">
        <v>40</v>
      </c>
      <c r="AX582" s="12" t="s">
        <v>77</v>
      </c>
      <c r="AY582" s="233" t="s">
        <v>146</v>
      </c>
    </row>
    <row r="583" s="13" customFormat="1">
      <c r="B583" s="239"/>
      <c r="D583" s="225" t="s">
        <v>236</v>
      </c>
      <c r="E583" s="240" t="s">
        <v>5</v>
      </c>
      <c r="F583" s="241" t="s">
        <v>1069</v>
      </c>
      <c r="H583" s="242">
        <v>32</v>
      </c>
      <c r="I583" s="243"/>
      <c r="L583" s="239"/>
      <c r="M583" s="244"/>
      <c r="N583" s="245"/>
      <c r="O583" s="245"/>
      <c r="P583" s="245"/>
      <c r="Q583" s="245"/>
      <c r="R583" s="245"/>
      <c r="S583" s="245"/>
      <c r="T583" s="246"/>
      <c r="AT583" s="240" t="s">
        <v>236</v>
      </c>
      <c r="AU583" s="240" t="s">
        <v>89</v>
      </c>
      <c r="AV583" s="13" t="s">
        <v>89</v>
      </c>
      <c r="AW583" s="13" t="s">
        <v>40</v>
      </c>
      <c r="AX583" s="13" t="s">
        <v>77</v>
      </c>
      <c r="AY583" s="240" t="s">
        <v>146</v>
      </c>
    </row>
    <row r="584" s="12" customFormat="1">
      <c r="B584" s="232"/>
      <c r="D584" s="225" t="s">
        <v>236</v>
      </c>
      <c r="E584" s="233" t="s">
        <v>5</v>
      </c>
      <c r="F584" s="234" t="s">
        <v>1054</v>
      </c>
      <c r="H584" s="233" t="s">
        <v>5</v>
      </c>
      <c r="I584" s="235"/>
      <c r="L584" s="232"/>
      <c r="M584" s="236"/>
      <c r="N584" s="237"/>
      <c r="O584" s="237"/>
      <c r="P584" s="237"/>
      <c r="Q584" s="237"/>
      <c r="R584" s="237"/>
      <c r="S584" s="237"/>
      <c r="T584" s="238"/>
      <c r="AT584" s="233" t="s">
        <v>236</v>
      </c>
      <c r="AU584" s="233" t="s">
        <v>89</v>
      </c>
      <c r="AV584" s="12" t="s">
        <v>84</v>
      </c>
      <c r="AW584" s="12" t="s">
        <v>40</v>
      </c>
      <c r="AX584" s="12" t="s">
        <v>77</v>
      </c>
      <c r="AY584" s="233" t="s">
        <v>146</v>
      </c>
    </row>
    <row r="585" s="13" customFormat="1">
      <c r="B585" s="239"/>
      <c r="D585" s="225" t="s">
        <v>236</v>
      </c>
      <c r="E585" s="240" t="s">
        <v>5</v>
      </c>
      <c r="F585" s="241" t="s">
        <v>1055</v>
      </c>
      <c r="H585" s="242">
        <v>25.600000000000001</v>
      </c>
      <c r="I585" s="243"/>
      <c r="L585" s="239"/>
      <c r="M585" s="244"/>
      <c r="N585" s="245"/>
      <c r="O585" s="245"/>
      <c r="P585" s="245"/>
      <c r="Q585" s="245"/>
      <c r="R585" s="245"/>
      <c r="S585" s="245"/>
      <c r="T585" s="246"/>
      <c r="AT585" s="240" t="s">
        <v>236</v>
      </c>
      <c r="AU585" s="240" t="s">
        <v>89</v>
      </c>
      <c r="AV585" s="13" t="s">
        <v>89</v>
      </c>
      <c r="AW585" s="13" t="s">
        <v>40</v>
      </c>
      <c r="AX585" s="13" t="s">
        <v>77</v>
      </c>
      <c r="AY585" s="240" t="s">
        <v>146</v>
      </c>
    </row>
    <row r="586" s="14" customFormat="1">
      <c r="B586" s="247"/>
      <c r="D586" s="225" t="s">
        <v>236</v>
      </c>
      <c r="E586" s="248" t="s">
        <v>5</v>
      </c>
      <c r="F586" s="249" t="s">
        <v>242</v>
      </c>
      <c r="H586" s="250">
        <v>57.600000000000001</v>
      </c>
      <c r="I586" s="251"/>
      <c r="L586" s="247"/>
      <c r="M586" s="252"/>
      <c r="N586" s="253"/>
      <c r="O586" s="253"/>
      <c r="P586" s="253"/>
      <c r="Q586" s="253"/>
      <c r="R586" s="253"/>
      <c r="S586" s="253"/>
      <c r="T586" s="254"/>
      <c r="AT586" s="248" t="s">
        <v>236</v>
      </c>
      <c r="AU586" s="248" t="s">
        <v>89</v>
      </c>
      <c r="AV586" s="14" t="s">
        <v>145</v>
      </c>
      <c r="AW586" s="14" t="s">
        <v>40</v>
      </c>
      <c r="AX586" s="14" t="s">
        <v>84</v>
      </c>
      <c r="AY586" s="248" t="s">
        <v>146</v>
      </c>
    </row>
    <row r="587" s="1" customFormat="1" ht="16.5" customHeight="1">
      <c r="B587" s="212"/>
      <c r="C587" s="266" t="s">
        <v>1204</v>
      </c>
      <c r="D587" s="266" t="s">
        <v>881</v>
      </c>
      <c r="E587" s="267" t="s">
        <v>1205</v>
      </c>
      <c r="F587" s="268" t="s">
        <v>1206</v>
      </c>
      <c r="G587" s="269" t="s">
        <v>426</v>
      </c>
      <c r="H587" s="270">
        <v>60.479999999999997</v>
      </c>
      <c r="I587" s="271"/>
      <c r="J587" s="272">
        <f>ROUND(I587*H587,2)</f>
        <v>0</v>
      </c>
      <c r="K587" s="268" t="s">
        <v>5</v>
      </c>
      <c r="L587" s="273"/>
      <c r="M587" s="274" t="s">
        <v>5</v>
      </c>
      <c r="N587" s="275" t="s">
        <v>49</v>
      </c>
      <c r="O587" s="49"/>
      <c r="P587" s="222">
        <f>O587*H587</f>
        <v>0</v>
      </c>
      <c r="Q587" s="222">
        <v>0.0011999999999999999</v>
      </c>
      <c r="R587" s="222">
        <f>Q587*H587</f>
        <v>0.072575999999999988</v>
      </c>
      <c r="S587" s="222">
        <v>0</v>
      </c>
      <c r="T587" s="223">
        <f>S587*H587</f>
        <v>0</v>
      </c>
      <c r="AR587" s="26" t="s">
        <v>452</v>
      </c>
      <c r="AT587" s="26" t="s">
        <v>881</v>
      </c>
      <c r="AU587" s="26" t="s">
        <v>89</v>
      </c>
      <c r="AY587" s="26" t="s">
        <v>146</v>
      </c>
      <c r="BE587" s="224">
        <f>IF(N587="základní",J587,0)</f>
        <v>0</v>
      </c>
      <c r="BF587" s="224">
        <f>IF(N587="snížená",J587,0)</f>
        <v>0</v>
      </c>
      <c r="BG587" s="224">
        <f>IF(N587="zákl. přenesená",J587,0)</f>
        <v>0</v>
      </c>
      <c r="BH587" s="224">
        <f>IF(N587="sníž. přenesená",J587,0)</f>
        <v>0</v>
      </c>
      <c r="BI587" s="224">
        <f>IF(N587="nulová",J587,0)</f>
        <v>0</v>
      </c>
      <c r="BJ587" s="26" t="s">
        <v>89</v>
      </c>
      <c r="BK587" s="224">
        <f>ROUND(I587*H587,2)</f>
        <v>0</v>
      </c>
      <c r="BL587" s="26" t="s">
        <v>329</v>
      </c>
      <c r="BM587" s="26" t="s">
        <v>1207</v>
      </c>
    </row>
    <row r="588" s="13" customFormat="1">
      <c r="B588" s="239"/>
      <c r="D588" s="225" t="s">
        <v>236</v>
      </c>
      <c r="E588" s="240" t="s">
        <v>5</v>
      </c>
      <c r="F588" s="241" t="s">
        <v>1208</v>
      </c>
      <c r="H588" s="242">
        <v>60.479999999999997</v>
      </c>
      <c r="I588" s="243"/>
      <c r="L588" s="239"/>
      <c r="M588" s="244"/>
      <c r="N588" s="245"/>
      <c r="O588" s="245"/>
      <c r="P588" s="245"/>
      <c r="Q588" s="245"/>
      <c r="R588" s="245"/>
      <c r="S588" s="245"/>
      <c r="T588" s="246"/>
      <c r="AT588" s="240" t="s">
        <v>236</v>
      </c>
      <c r="AU588" s="240" t="s">
        <v>89</v>
      </c>
      <c r="AV588" s="13" t="s">
        <v>89</v>
      </c>
      <c r="AW588" s="13" t="s">
        <v>40</v>
      </c>
      <c r="AX588" s="13" t="s">
        <v>77</v>
      </c>
      <c r="AY588" s="240" t="s">
        <v>146</v>
      </c>
    </row>
    <row r="589" s="14" customFormat="1">
      <c r="B589" s="247"/>
      <c r="D589" s="225" t="s">
        <v>236</v>
      </c>
      <c r="E589" s="248" t="s">
        <v>5</v>
      </c>
      <c r="F589" s="249" t="s">
        <v>242</v>
      </c>
      <c r="H589" s="250">
        <v>60.479999999999997</v>
      </c>
      <c r="I589" s="251"/>
      <c r="L589" s="247"/>
      <c r="M589" s="252"/>
      <c r="N589" s="253"/>
      <c r="O589" s="253"/>
      <c r="P589" s="253"/>
      <c r="Q589" s="253"/>
      <c r="R589" s="253"/>
      <c r="S589" s="253"/>
      <c r="T589" s="254"/>
      <c r="AT589" s="248" t="s">
        <v>236</v>
      </c>
      <c r="AU589" s="248" t="s">
        <v>89</v>
      </c>
      <c r="AV589" s="14" t="s">
        <v>145</v>
      </c>
      <c r="AW589" s="14" t="s">
        <v>40</v>
      </c>
      <c r="AX589" s="14" t="s">
        <v>84</v>
      </c>
      <c r="AY589" s="248" t="s">
        <v>146</v>
      </c>
    </row>
    <row r="590" s="1" customFormat="1" ht="16.5" customHeight="1">
      <c r="B590" s="212"/>
      <c r="C590" s="213" t="s">
        <v>1209</v>
      </c>
      <c r="D590" s="213" t="s">
        <v>148</v>
      </c>
      <c r="E590" s="214" t="s">
        <v>1210</v>
      </c>
      <c r="F590" s="215" t="s">
        <v>1211</v>
      </c>
      <c r="G590" s="216" t="s">
        <v>426</v>
      </c>
      <c r="H590" s="217">
        <v>7</v>
      </c>
      <c r="I590" s="218"/>
      <c r="J590" s="219">
        <f>ROUND(I590*H590,2)</f>
        <v>0</v>
      </c>
      <c r="K590" s="215" t="s">
        <v>233</v>
      </c>
      <c r="L590" s="48"/>
      <c r="M590" s="220" t="s">
        <v>5</v>
      </c>
      <c r="N590" s="221" t="s">
        <v>49</v>
      </c>
      <c r="O590" s="49"/>
      <c r="P590" s="222">
        <f>O590*H590</f>
        <v>0</v>
      </c>
      <c r="Q590" s="222">
        <v>0.0080000000000000002</v>
      </c>
      <c r="R590" s="222">
        <f>Q590*H590</f>
        <v>0.056000000000000001</v>
      </c>
      <c r="S590" s="222">
        <v>0</v>
      </c>
      <c r="T590" s="223">
        <f>S590*H590</f>
        <v>0</v>
      </c>
      <c r="AR590" s="26" t="s">
        <v>329</v>
      </c>
      <c r="AT590" s="26" t="s">
        <v>148</v>
      </c>
      <c r="AU590" s="26" t="s">
        <v>89</v>
      </c>
      <c r="AY590" s="26" t="s">
        <v>146</v>
      </c>
      <c r="BE590" s="224">
        <f>IF(N590="základní",J590,0)</f>
        <v>0</v>
      </c>
      <c r="BF590" s="224">
        <f>IF(N590="snížená",J590,0)</f>
        <v>0</v>
      </c>
      <c r="BG590" s="224">
        <f>IF(N590="zákl. přenesená",J590,0)</f>
        <v>0</v>
      </c>
      <c r="BH590" s="224">
        <f>IF(N590="sníž. přenesená",J590,0)</f>
        <v>0</v>
      </c>
      <c r="BI590" s="224">
        <f>IF(N590="nulová",J590,0)</f>
        <v>0</v>
      </c>
      <c r="BJ590" s="26" t="s">
        <v>89</v>
      </c>
      <c r="BK590" s="224">
        <f>ROUND(I590*H590,2)</f>
        <v>0</v>
      </c>
      <c r="BL590" s="26" t="s">
        <v>329</v>
      </c>
      <c r="BM590" s="26" t="s">
        <v>1212</v>
      </c>
    </row>
    <row r="591" s="1" customFormat="1">
      <c r="B591" s="48"/>
      <c r="D591" s="225" t="s">
        <v>153</v>
      </c>
      <c r="F591" s="226" t="s">
        <v>1213</v>
      </c>
      <c r="I591" s="227"/>
      <c r="L591" s="48"/>
      <c r="M591" s="228"/>
      <c r="N591" s="49"/>
      <c r="O591" s="49"/>
      <c r="P591" s="49"/>
      <c r="Q591" s="49"/>
      <c r="R591" s="49"/>
      <c r="S591" s="49"/>
      <c r="T591" s="87"/>
      <c r="AT591" s="26" t="s">
        <v>153</v>
      </c>
      <c r="AU591" s="26" t="s">
        <v>89</v>
      </c>
    </row>
    <row r="592" s="12" customFormat="1">
      <c r="B592" s="232"/>
      <c r="D592" s="225" t="s">
        <v>236</v>
      </c>
      <c r="E592" s="233" t="s">
        <v>5</v>
      </c>
      <c r="F592" s="234" t="s">
        <v>865</v>
      </c>
      <c r="H592" s="233" t="s">
        <v>5</v>
      </c>
      <c r="I592" s="235"/>
      <c r="L592" s="232"/>
      <c r="M592" s="236"/>
      <c r="N592" s="237"/>
      <c r="O592" s="237"/>
      <c r="P592" s="237"/>
      <c r="Q592" s="237"/>
      <c r="R592" s="237"/>
      <c r="S592" s="237"/>
      <c r="T592" s="238"/>
      <c r="AT592" s="233" t="s">
        <v>236</v>
      </c>
      <c r="AU592" s="233" t="s">
        <v>89</v>
      </c>
      <c r="AV592" s="12" t="s">
        <v>84</v>
      </c>
      <c r="AW592" s="12" t="s">
        <v>40</v>
      </c>
      <c r="AX592" s="12" t="s">
        <v>77</v>
      </c>
      <c r="AY592" s="233" t="s">
        <v>146</v>
      </c>
    </row>
    <row r="593" s="12" customFormat="1">
      <c r="B593" s="232"/>
      <c r="D593" s="225" t="s">
        <v>236</v>
      </c>
      <c r="E593" s="233" t="s">
        <v>5</v>
      </c>
      <c r="F593" s="234" t="s">
        <v>1214</v>
      </c>
      <c r="H593" s="233" t="s">
        <v>5</v>
      </c>
      <c r="I593" s="235"/>
      <c r="L593" s="232"/>
      <c r="M593" s="236"/>
      <c r="N593" s="237"/>
      <c r="O593" s="237"/>
      <c r="P593" s="237"/>
      <c r="Q593" s="237"/>
      <c r="R593" s="237"/>
      <c r="S593" s="237"/>
      <c r="T593" s="238"/>
      <c r="AT593" s="233" t="s">
        <v>236</v>
      </c>
      <c r="AU593" s="233" t="s">
        <v>89</v>
      </c>
      <c r="AV593" s="12" t="s">
        <v>84</v>
      </c>
      <c r="AW593" s="12" t="s">
        <v>40</v>
      </c>
      <c r="AX593" s="12" t="s">
        <v>77</v>
      </c>
      <c r="AY593" s="233" t="s">
        <v>146</v>
      </c>
    </row>
    <row r="594" s="13" customFormat="1">
      <c r="B594" s="239"/>
      <c r="D594" s="225" t="s">
        <v>236</v>
      </c>
      <c r="E594" s="240" t="s">
        <v>5</v>
      </c>
      <c r="F594" s="241" t="s">
        <v>178</v>
      </c>
      <c r="H594" s="242">
        <v>7</v>
      </c>
      <c r="I594" s="243"/>
      <c r="L594" s="239"/>
      <c r="M594" s="244"/>
      <c r="N594" s="245"/>
      <c r="O594" s="245"/>
      <c r="P594" s="245"/>
      <c r="Q594" s="245"/>
      <c r="R594" s="245"/>
      <c r="S594" s="245"/>
      <c r="T594" s="246"/>
      <c r="AT594" s="240" t="s">
        <v>236</v>
      </c>
      <c r="AU594" s="240" t="s">
        <v>89</v>
      </c>
      <c r="AV594" s="13" t="s">
        <v>89</v>
      </c>
      <c r="AW594" s="13" t="s">
        <v>40</v>
      </c>
      <c r="AX594" s="13" t="s">
        <v>77</v>
      </c>
      <c r="AY594" s="240" t="s">
        <v>146</v>
      </c>
    </row>
    <row r="595" s="14" customFormat="1">
      <c r="B595" s="247"/>
      <c r="D595" s="225" t="s">
        <v>236</v>
      </c>
      <c r="E595" s="248" t="s">
        <v>5</v>
      </c>
      <c r="F595" s="249" t="s">
        <v>242</v>
      </c>
      <c r="H595" s="250">
        <v>7</v>
      </c>
      <c r="I595" s="251"/>
      <c r="L595" s="247"/>
      <c r="M595" s="252"/>
      <c r="N595" s="253"/>
      <c r="O595" s="253"/>
      <c r="P595" s="253"/>
      <c r="Q595" s="253"/>
      <c r="R595" s="253"/>
      <c r="S595" s="253"/>
      <c r="T595" s="254"/>
      <c r="AT595" s="248" t="s">
        <v>236</v>
      </c>
      <c r="AU595" s="248" t="s">
        <v>89</v>
      </c>
      <c r="AV595" s="14" t="s">
        <v>145</v>
      </c>
      <c r="AW595" s="14" t="s">
        <v>40</v>
      </c>
      <c r="AX595" s="14" t="s">
        <v>84</v>
      </c>
      <c r="AY595" s="248" t="s">
        <v>146</v>
      </c>
    </row>
    <row r="596" s="1" customFormat="1" ht="16.5" customHeight="1">
      <c r="B596" s="212"/>
      <c r="C596" s="266" t="s">
        <v>1215</v>
      </c>
      <c r="D596" s="266" t="s">
        <v>881</v>
      </c>
      <c r="E596" s="267" t="s">
        <v>1216</v>
      </c>
      <c r="F596" s="268" t="s">
        <v>1217</v>
      </c>
      <c r="G596" s="269" t="s">
        <v>287</v>
      </c>
      <c r="H596" s="270">
        <v>22.050000000000001</v>
      </c>
      <c r="I596" s="271"/>
      <c r="J596" s="272">
        <f>ROUND(I596*H596,2)</f>
        <v>0</v>
      </c>
      <c r="K596" s="268" t="s">
        <v>5</v>
      </c>
      <c r="L596" s="273"/>
      <c r="M596" s="274" t="s">
        <v>5</v>
      </c>
      <c r="N596" s="275" t="s">
        <v>49</v>
      </c>
      <c r="O596" s="49"/>
      <c r="P596" s="222">
        <f>O596*H596</f>
        <v>0</v>
      </c>
      <c r="Q596" s="222">
        <v>0.0019</v>
      </c>
      <c r="R596" s="222">
        <f>Q596*H596</f>
        <v>0.041895000000000002</v>
      </c>
      <c r="S596" s="222">
        <v>0</v>
      </c>
      <c r="T596" s="223">
        <f>S596*H596</f>
        <v>0</v>
      </c>
      <c r="AR596" s="26" t="s">
        <v>452</v>
      </c>
      <c r="AT596" s="26" t="s">
        <v>881</v>
      </c>
      <c r="AU596" s="26" t="s">
        <v>89</v>
      </c>
      <c r="AY596" s="26" t="s">
        <v>146</v>
      </c>
      <c r="BE596" s="224">
        <f>IF(N596="základní",J596,0)</f>
        <v>0</v>
      </c>
      <c r="BF596" s="224">
        <f>IF(N596="snížená",J596,0)</f>
        <v>0</v>
      </c>
      <c r="BG596" s="224">
        <f>IF(N596="zákl. přenesená",J596,0)</f>
        <v>0</v>
      </c>
      <c r="BH596" s="224">
        <f>IF(N596="sníž. přenesená",J596,0)</f>
        <v>0</v>
      </c>
      <c r="BI596" s="224">
        <f>IF(N596="nulová",J596,0)</f>
        <v>0</v>
      </c>
      <c r="BJ596" s="26" t="s">
        <v>89</v>
      </c>
      <c r="BK596" s="224">
        <f>ROUND(I596*H596,2)</f>
        <v>0</v>
      </c>
      <c r="BL596" s="26" t="s">
        <v>329</v>
      </c>
      <c r="BM596" s="26" t="s">
        <v>1218</v>
      </c>
    </row>
    <row r="597" s="1" customFormat="1">
      <c r="B597" s="48"/>
      <c r="D597" s="225" t="s">
        <v>153</v>
      </c>
      <c r="F597" s="226" t="s">
        <v>1217</v>
      </c>
      <c r="I597" s="227"/>
      <c r="L597" s="48"/>
      <c r="M597" s="228"/>
      <c r="N597" s="49"/>
      <c r="O597" s="49"/>
      <c r="P597" s="49"/>
      <c r="Q597" s="49"/>
      <c r="R597" s="49"/>
      <c r="S597" s="49"/>
      <c r="T597" s="87"/>
      <c r="AT597" s="26" t="s">
        <v>153</v>
      </c>
      <c r="AU597" s="26" t="s">
        <v>89</v>
      </c>
    </row>
    <row r="598" s="13" customFormat="1">
      <c r="B598" s="239"/>
      <c r="D598" s="225" t="s">
        <v>236</v>
      </c>
      <c r="E598" s="240" t="s">
        <v>5</v>
      </c>
      <c r="F598" s="241" t="s">
        <v>1219</v>
      </c>
      <c r="H598" s="242">
        <v>22.050000000000001</v>
      </c>
      <c r="I598" s="243"/>
      <c r="L598" s="239"/>
      <c r="M598" s="244"/>
      <c r="N598" s="245"/>
      <c r="O598" s="245"/>
      <c r="P598" s="245"/>
      <c r="Q598" s="245"/>
      <c r="R598" s="245"/>
      <c r="S598" s="245"/>
      <c r="T598" s="246"/>
      <c r="AT598" s="240" t="s">
        <v>236</v>
      </c>
      <c r="AU598" s="240" t="s">
        <v>89</v>
      </c>
      <c r="AV598" s="13" t="s">
        <v>89</v>
      </c>
      <c r="AW598" s="13" t="s">
        <v>40</v>
      </c>
      <c r="AX598" s="13" t="s">
        <v>77</v>
      </c>
      <c r="AY598" s="240" t="s">
        <v>146</v>
      </c>
    </row>
    <row r="599" s="14" customFormat="1">
      <c r="B599" s="247"/>
      <c r="D599" s="225" t="s">
        <v>236</v>
      </c>
      <c r="E599" s="248" t="s">
        <v>5</v>
      </c>
      <c r="F599" s="249" t="s">
        <v>242</v>
      </c>
      <c r="H599" s="250">
        <v>22.050000000000001</v>
      </c>
      <c r="I599" s="251"/>
      <c r="L599" s="247"/>
      <c r="M599" s="252"/>
      <c r="N599" s="253"/>
      <c r="O599" s="253"/>
      <c r="P599" s="253"/>
      <c r="Q599" s="253"/>
      <c r="R599" s="253"/>
      <c r="S599" s="253"/>
      <c r="T599" s="254"/>
      <c r="AT599" s="248" t="s">
        <v>236</v>
      </c>
      <c r="AU599" s="248" t="s">
        <v>89</v>
      </c>
      <c r="AV599" s="14" t="s">
        <v>145</v>
      </c>
      <c r="AW599" s="14" t="s">
        <v>40</v>
      </c>
      <c r="AX599" s="14" t="s">
        <v>84</v>
      </c>
      <c r="AY599" s="248" t="s">
        <v>146</v>
      </c>
    </row>
    <row r="600" s="1" customFormat="1" ht="16.5" customHeight="1">
      <c r="B600" s="212"/>
      <c r="C600" s="266" t="s">
        <v>1220</v>
      </c>
      <c r="D600" s="266" t="s">
        <v>881</v>
      </c>
      <c r="E600" s="267" t="s">
        <v>1221</v>
      </c>
      <c r="F600" s="268" t="s">
        <v>1222</v>
      </c>
      <c r="G600" s="269" t="s">
        <v>287</v>
      </c>
      <c r="H600" s="270">
        <v>4</v>
      </c>
      <c r="I600" s="271"/>
      <c r="J600" s="272">
        <f>ROUND(I600*H600,2)</f>
        <v>0</v>
      </c>
      <c r="K600" s="268" t="s">
        <v>233</v>
      </c>
      <c r="L600" s="273"/>
      <c r="M600" s="274" t="s">
        <v>5</v>
      </c>
      <c r="N600" s="275" t="s">
        <v>49</v>
      </c>
      <c r="O600" s="49"/>
      <c r="P600" s="222">
        <f>O600*H600</f>
        <v>0</v>
      </c>
      <c r="Q600" s="222">
        <v>0.0025000000000000001</v>
      </c>
      <c r="R600" s="222">
        <f>Q600*H600</f>
        <v>0.01</v>
      </c>
      <c r="S600" s="222">
        <v>0</v>
      </c>
      <c r="T600" s="223">
        <f>S600*H600</f>
        <v>0</v>
      </c>
      <c r="AR600" s="26" t="s">
        <v>452</v>
      </c>
      <c r="AT600" s="26" t="s">
        <v>881</v>
      </c>
      <c r="AU600" s="26" t="s">
        <v>89</v>
      </c>
      <c r="AY600" s="26" t="s">
        <v>146</v>
      </c>
      <c r="BE600" s="224">
        <f>IF(N600="základní",J600,0)</f>
        <v>0</v>
      </c>
      <c r="BF600" s="224">
        <f>IF(N600="snížená",J600,0)</f>
        <v>0</v>
      </c>
      <c r="BG600" s="224">
        <f>IF(N600="zákl. přenesená",J600,0)</f>
        <v>0</v>
      </c>
      <c r="BH600" s="224">
        <f>IF(N600="sníž. přenesená",J600,0)</f>
        <v>0</v>
      </c>
      <c r="BI600" s="224">
        <f>IF(N600="nulová",J600,0)</f>
        <v>0</v>
      </c>
      <c r="BJ600" s="26" t="s">
        <v>89</v>
      </c>
      <c r="BK600" s="224">
        <f>ROUND(I600*H600,2)</f>
        <v>0</v>
      </c>
      <c r="BL600" s="26" t="s">
        <v>329</v>
      </c>
      <c r="BM600" s="26" t="s">
        <v>1223</v>
      </c>
    </row>
    <row r="601" s="1" customFormat="1" ht="16.5" customHeight="1">
      <c r="B601" s="212"/>
      <c r="C601" s="213" t="s">
        <v>1224</v>
      </c>
      <c r="D601" s="213" t="s">
        <v>148</v>
      </c>
      <c r="E601" s="214" t="s">
        <v>1225</v>
      </c>
      <c r="F601" s="215" t="s">
        <v>1226</v>
      </c>
      <c r="G601" s="216" t="s">
        <v>426</v>
      </c>
      <c r="H601" s="217">
        <v>20</v>
      </c>
      <c r="I601" s="218"/>
      <c r="J601" s="219">
        <f>ROUND(I601*H601,2)</f>
        <v>0</v>
      </c>
      <c r="K601" s="215" t="s">
        <v>233</v>
      </c>
      <c r="L601" s="48"/>
      <c r="M601" s="220" t="s">
        <v>5</v>
      </c>
      <c r="N601" s="221" t="s">
        <v>49</v>
      </c>
      <c r="O601" s="49"/>
      <c r="P601" s="222">
        <f>O601*H601</f>
        <v>0</v>
      </c>
      <c r="Q601" s="222">
        <v>0.0080000000000000002</v>
      </c>
      <c r="R601" s="222">
        <f>Q601*H601</f>
        <v>0.16</v>
      </c>
      <c r="S601" s="222">
        <v>0</v>
      </c>
      <c r="T601" s="223">
        <f>S601*H601</f>
        <v>0</v>
      </c>
      <c r="AR601" s="26" t="s">
        <v>329</v>
      </c>
      <c r="AT601" s="26" t="s">
        <v>148</v>
      </c>
      <c r="AU601" s="26" t="s">
        <v>89</v>
      </c>
      <c r="AY601" s="26" t="s">
        <v>146</v>
      </c>
      <c r="BE601" s="224">
        <f>IF(N601="základní",J601,0)</f>
        <v>0</v>
      </c>
      <c r="BF601" s="224">
        <f>IF(N601="snížená",J601,0)</f>
        <v>0</v>
      </c>
      <c r="BG601" s="224">
        <f>IF(N601="zákl. přenesená",J601,0)</f>
        <v>0</v>
      </c>
      <c r="BH601" s="224">
        <f>IF(N601="sníž. přenesená",J601,0)</f>
        <v>0</v>
      </c>
      <c r="BI601" s="224">
        <f>IF(N601="nulová",J601,0)</f>
        <v>0</v>
      </c>
      <c r="BJ601" s="26" t="s">
        <v>89</v>
      </c>
      <c r="BK601" s="224">
        <f>ROUND(I601*H601,2)</f>
        <v>0</v>
      </c>
      <c r="BL601" s="26" t="s">
        <v>329</v>
      </c>
      <c r="BM601" s="26" t="s">
        <v>1227</v>
      </c>
    </row>
    <row r="602" s="1" customFormat="1">
      <c r="B602" s="48"/>
      <c r="D602" s="225" t="s">
        <v>153</v>
      </c>
      <c r="F602" s="226" t="s">
        <v>1228</v>
      </c>
      <c r="I602" s="227"/>
      <c r="L602" s="48"/>
      <c r="M602" s="228"/>
      <c r="N602" s="49"/>
      <c r="O602" s="49"/>
      <c r="P602" s="49"/>
      <c r="Q602" s="49"/>
      <c r="R602" s="49"/>
      <c r="S602" s="49"/>
      <c r="T602" s="87"/>
      <c r="AT602" s="26" t="s">
        <v>153</v>
      </c>
      <c r="AU602" s="26" t="s">
        <v>89</v>
      </c>
    </row>
    <row r="603" s="12" customFormat="1">
      <c r="B603" s="232"/>
      <c r="D603" s="225" t="s">
        <v>236</v>
      </c>
      <c r="E603" s="233" t="s">
        <v>5</v>
      </c>
      <c r="F603" s="234" t="s">
        <v>865</v>
      </c>
      <c r="H603" s="233" t="s">
        <v>5</v>
      </c>
      <c r="I603" s="235"/>
      <c r="L603" s="232"/>
      <c r="M603" s="236"/>
      <c r="N603" s="237"/>
      <c r="O603" s="237"/>
      <c r="P603" s="237"/>
      <c r="Q603" s="237"/>
      <c r="R603" s="237"/>
      <c r="S603" s="237"/>
      <c r="T603" s="238"/>
      <c r="AT603" s="233" t="s">
        <v>236</v>
      </c>
      <c r="AU603" s="233" t="s">
        <v>89</v>
      </c>
      <c r="AV603" s="12" t="s">
        <v>84</v>
      </c>
      <c r="AW603" s="12" t="s">
        <v>40</v>
      </c>
      <c r="AX603" s="12" t="s">
        <v>77</v>
      </c>
      <c r="AY603" s="233" t="s">
        <v>146</v>
      </c>
    </row>
    <row r="604" s="12" customFormat="1">
      <c r="B604" s="232"/>
      <c r="D604" s="225" t="s">
        <v>236</v>
      </c>
      <c r="E604" s="233" t="s">
        <v>5</v>
      </c>
      <c r="F604" s="234" t="s">
        <v>1214</v>
      </c>
      <c r="H604" s="233" t="s">
        <v>5</v>
      </c>
      <c r="I604" s="235"/>
      <c r="L604" s="232"/>
      <c r="M604" s="236"/>
      <c r="N604" s="237"/>
      <c r="O604" s="237"/>
      <c r="P604" s="237"/>
      <c r="Q604" s="237"/>
      <c r="R604" s="237"/>
      <c r="S604" s="237"/>
      <c r="T604" s="238"/>
      <c r="AT604" s="233" t="s">
        <v>236</v>
      </c>
      <c r="AU604" s="233" t="s">
        <v>89</v>
      </c>
      <c r="AV604" s="12" t="s">
        <v>84</v>
      </c>
      <c r="AW604" s="12" t="s">
        <v>40</v>
      </c>
      <c r="AX604" s="12" t="s">
        <v>77</v>
      </c>
      <c r="AY604" s="233" t="s">
        <v>146</v>
      </c>
    </row>
    <row r="605" s="13" customFormat="1">
      <c r="B605" s="239"/>
      <c r="D605" s="225" t="s">
        <v>236</v>
      </c>
      <c r="E605" s="240" t="s">
        <v>5</v>
      </c>
      <c r="F605" s="241" t="s">
        <v>1229</v>
      </c>
      <c r="H605" s="242">
        <v>12</v>
      </c>
      <c r="I605" s="243"/>
      <c r="L605" s="239"/>
      <c r="M605" s="244"/>
      <c r="N605" s="245"/>
      <c r="O605" s="245"/>
      <c r="P605" s="245"/>
      <c r="Q605" s="245"/>
      <c r="R605" s="245"/>
      <c r="S605" s="245"/>
      <c r="T605" s="246"/>
      <c r="AT605" s="240" t="s">
        <v>236</v>
      </c>
      <c r="AU605" s="240" t="s">
        <v>89</v>
      </c>
      <c r="AV605" s="13" t="s">
        <v>89</v>
      </c>
      <c r="AW605" s="13" t="s">
        <v>40</v>
      </c>
      <c r="AX605" s="13" t="s">
        <v>77</v>
      </c>
      <c r="AY605" s="240" t="s">
        <v>146</v>
      </c>
    </row>
    <row r="606" s="13" customFormat="1">
      <c r="B606" s="239"/>
      <c r="D606" s="225" t="s">
        <v>236</v>
      </c>
      <c r="E606" s="240" t="s">
        <v>5</v>
      </c>
      <c r="F606" s="241" t="s">
        <v>1230</v>
      </c>
      <c r="H606" s="242">
        <v>8</v>
      </c>
      <c r="I606" s="243"/>
      <c r="L606" s="239"/>
      <c r="M606" s="244"/>
      <c r="N606" s="245"/>
      <c r="O606" s="245"/>
      <c r="P606" s="245"/>
      <c r="Q606" s="245"/>
      <c r="R606" s="245"/>
      <c r="S606" s="245"/>
      <c r="T606" s="246"/>
      <c r="AT606" s="240" t="s">
        <v>236</v>
      </c>
      <c r="AU606" s="240" t="s">
        <v>89</v>
      </c>
      <c r="AV606" s="13" t="s">
        <v>89</v>
      </c>
      <c r="AW606" s="13" t="s">
        <v>40</v>
      </c>
      <c r="AX606" s="13" t="s">
        <v>77</v>
      </c>
      <c r="AY606" s="240" t="s">
        <v>146</v>
      </c>
    </row>
    <row r="607" s="14" customFormat="1">
      <c r="B607" s="247"/>
      <c r="D607" s="225" t="s">
        <v>236</v>
      </c>
      <c r="E607" s="248" t="s">
        <v>5</v>
      </c>
      <c r="F607" s="249" t="s">
        <v>242</v>
      </c>
      <c r="H607" s="250">
        <v>20</v>
      </c>
      <c r="I607" s="251"/>
      <c r="L607" s="247"/>
      <c r="M607" s="252"/>
      <c r="N607" s="253"/>
      <c r="O607" s="253"/>
      <c r="P607" s="253"/>
      <c r="Q607" s="253"/>
      <c r="R607" s="253"/>
      <c r="S607" s="253"/>
      <c r="T607" s="254"/>
      <c r="AT607" s="248" t="s">
        <v>236</v>
      </c>
      <c r="AU607" s="248" t="s">
        <v>89</v>
      </c>
      <c r="AV607" s="14" t="s">
        <v>145</v>
      </c>
      <c r="AW607" s="14" t="s">
        <v>40</v>
      </c>
      <c r="AX607" s="14" t="s">
        <v>84</v>
      </c>
      <c r="AY607" s="248" t="s">
        <v>146</v>
      </c>
    </row>
    <row r="608" s="1" customFormat="1" ht="16.5" customHeight="1">
      <c r="B608" s="212"/>
      <c r="C608" s="266" t="s">
        <v>1231</v>
      </c>
      <c r="D608" s="266" t="s">
        <v>881</v>
      </c>
      <c r="E608" s="267" t="s">
        <v>1216</v>
      </c>
      <c r="F608" s="268" t="s">
        <v>1217</v>
      </c>
      <c r="G608" s="269" t="s">
        <v>287</v>
      </c>
      <c r="H608" s="270">
        <v>63</v>
      </c>
      <c r="I608" s="271"/>
      <c r="J608" s="272">
        <f>ROUND(I608*H608,2)</f>
        <v>0</v>
      </c>
      <c r="K608" s="268" t="s">
        <v>5</v>
      </c>
      <c r="L608" s="273"/>
      <c r="M608" s="274" t="s">
        <v>5</v>
      </c>
      <c r="N608" s="275" t="s">
        <v>49</v>
      </c>
      <c r="O608" s="49"/>
      <c r="P608" s="222">
        <f>O608*H608</f>
        <v>0</v>
      </c>
      <c r="Q608" s="222">
        <v>0.0019</v>
      </c>
      <c r="R608" s="222">
        <f>Q608*H608</f>
        <v>0.1197</v>
      </c>
      <c r="S608" s="222">
        <v>0</v>
      </c>
      <c r="T608" s="223">
        <f>S608*H608</f>
        <v>0</v>
      </c>
      <c r="AR608" s="26" t="s">
        <v>452</v>
      </c>
      <c r="AT608" s="26" t="s">
        <v>881</v>
      </c>
      <c r="AU608" s="26" t="s">
        <v>89</v>
      </c>
      <c r="AY608" s="26" t="s">
        <v>146</v>
      </c>
      <c r="BE608" s="224">
        <f>IF(N608="základní",J608,0)</f>
        <v>0</v>
      </c>
      <c r="BF608" s="224">
        <f>IF(N608="snížená",J608,0)</f>
        <v>0</v>
      </c>
      <c r="BG608" s="224">
        <f>IF(N608="zákl. přenesená",J608,0)</f>
        <v>0</v>
      </c>
      <c r="BH608" s="224">
        <f>IF(N608="sníž. přenesená",J608,0)</f>
        <v>0</v>
      </c>
      <c r="BI608" s="224">
        <f>IF(N608="nulová",J608,0)</f>
        <v>0</v>
      </c>
      <c r="BJ608" s="26" t="s">
        <v>89</v>
      </c>
      <c r="BK608" s="224">
        <f>ROUND(I608*H608,2)</f>
        <v>0</v>
      </c>
      <c r="BL608" s="26" t="s">
        <v>329</v>
      </c>
      <c r="BM608" s="26" t="s">
        <v>1232</v>
      </c>
    </row>
    <row r="609" s="1" customFormat="1">
      <c r="B609" s="48"/>
      <c r="D609" s="225" t="s">
        <v>153</v>
      </c>
      <c r="F609" s="226" t="s">
        <v>1217</v>
      </c>
      <c r="I609" s="227"/>
      <c r="L609" s="48"/>
      <c r="M609" s="228"/>
      <c r="N609" s="49"/>
      <c r="O609" s="49"/>
      <c r="P609" s="49"/>
      <c r="Q609" s="49"/>
      <c r="R609" s="49"/>
      <c r="S609" s="49"/>
      <c r="T609" s="87"/>
      <c r="AT609" s="26" t="s">
        <v>153</v>
      </c>
      <c r="AU609" s="26" t="s">
        <v>89</v>
      </c>
    </row>
    <row r="610" s="13" customFormat="1">
      <c r="B610" s="239"/>
      <c r="D610" s="225" t="s">
        <v>236</v>
      </c>
      <c r="E610" s="240" t="s">
        <v>5</v>
      </c>
      <c r="F610" s="241" t="s">
        <v>1233</v>
      </c>
      <c r="H610" s="242">
        <v>63</v>
      </c>
      <c r="I610" s="243"/>
      <c r="L610" s="239"/>
      <c r="M610" s="244"/>
      <c r="N610" s="245"/>
      <c r="O610" s="245"/>
      <c r="P610" s="245"/>
      <c r="Q610" s="245"/>
      <c r="R610" s="245"/>
      <c r="S610" s="245"/>
      <c r="T610" s="246"/>
      <c r="AT610" s="240" t="s">
        <v>236</v>
      </c>
      <c r="AU610" s="240" t="s">
        <v>89</v>
      </c>
      <c r="AV610" s="13" t="s">
        <v>89</v>
      </c>
      <c r="AW610" s="13" t="s">
        <v>40</v>
      </c>
      <c r="AX610" s="13" t="s">
        <v>77</v>
      </c>
      <c r="AY610" s="240" t="s">
        <v>146</v>
      </c>
    </row>
    <row r="611" s="14" customFormat="1">
      <c r="B611" s="247"/>
      <c r="D611" s="225" t="s">
        <v>236</v>
      </c>
      <c r="E611" s="248" t="s">
        <v>5</v>
      </c>
      <c r="F611" s="249" t="s">
        <v>242</v>
      </c>
      <c r="H611" s="250">
        <v>63</v>
      </c>
      <c r="I611" s="251"/>
      <c r="L611" s="247"/>
      <c r="M611" s="252"/>
      <c r="N611" s="253"/>
      <c r="O611" s="253"/>
      <c r="P611" s="253"/>
      <c r="Q611" s="253"/>
      <c r="R611" s="253"/>
      <c r="S611" s="253"/>
      <c r="T611" s="254"/>
      <c r="AT611" s="248" t="s">
        <v>236</v>
      </c>
      <c r="AU611" s="248" t="s">
        <v>89</v>
      </c>
      <c r="AV611" s="14" t="s">
        <v>145</v>
      </c>
      <c r="AW611" s="14" t="s">
        <v>40</v>
      </c>
      <c r="AX611" s="14" t="s">
        <v>84</v>
      </c>
      <c r="AY611" s="248" t="s">
        <v>146</v>
      </c>
    </row>
    <row r="612" s="1" customFormat="1" ht="16.5" customHeight="1">
      <c r="B612" s="212"/>
      <c r="C612" s="213" t="s">
        <v>1234</v>
      </c>
      <c r="D612" s="213" t="s">
        <v>148</v>
      </c>
      <c r="E612" s="214" t="s">
        <v>1235</v>
      </c>
      <c r="F612" s="215" t="s">
        <v>1236</v>
      </c>
      <c r="G612" s="216" t="s">
        <v>287</v>
      </c>
      <c r="H612" s="217">
        <v>2</v>
      </c>
      <c r="I612" s="218"/>
      <c r="J612" s="219">
        <f>ROUND(I612*H612,2)</f>
        <v>0</v>
      </c>
      <c r="K612" s="215" t="s">
        <v>233</v>
      </c>
      <c r="L612" s="48"/>
      <c r="M612" s="220" t="s">
        <v>5</v>
      </c>
      <c r="N612" s="221" t="s">
        <v>49</v>
      </c>
      <c r="O612" s="49"/>
      <c r="P612" s="222">
        <f>O612*H612</f>
        <v>0</v>
      </c>
      <c r="Q612" s="222">
        <v>2.0000000000000002E-05</v>
      </c>
      <c r="R612" s="222">
        <f>Q612*H612</f>
        <v>4.0000000000000003E-05</v>
      </c>
      <c r="S612" s="222">
        <v>0</v>
      </c>
      <c r="T612" s="223">
        <f>S612*H612</f>
        <v>0</v>
      </c>
      <c r="AR612" s="26" t="s">
        <v>329</v>
      </c>
      <c r="AT612" s="26" t="s">
        <v>148</v>
      </c>
      <c r="AU612" s="26" t="s">
        <v>89</v>
      </c>
      <c r="AY612" s="26" t="s">
        <v>146</v>
      </c>
      <c r="BE612" s="224">
        <f>IF(N612="základní",J612,0)</f>
        <v>0</v>
      </c>
      <c r="BF612" s="224">
        <f>IF(N612="snížená",J612,0)</f>
        <v>0</v>
      </c>
      <c r="BG612" s="224">
        <f>IF(N612="zákl. přenesená",J612,0)</f>
        <v>0</v>
      </c>
      <c r="BH612" s="224">
        <f>IF(N612="sníž. přenesená",J612,0)</f>
        <v>0</v>
      </c>
      <c r="BI612" s="224">
        <f>IF(N612="nulová",J612,0)</f>
        <v>0</v>
      </c>
      <c r="BJ612" s="26" t="s">
        <v>89</v>
      </c>
      <c r="BK612" s="224">
        <f>ROUND(I612*H612,2)</f>
        <v>0</v>
      </c>
      <c r="BL612" s="26" t="s">
        <v>329</v>
      </c>
      <c r="BM612" s="26" t="s">
        <v>1237</v>
      </c>
    </row>
    <row r="613" s="1" customFormat="1">
      <c r="B613" s="48"/>
      <c r="D613" s="225" t="s">
        <v>153</v>
      </c>
      <c r="F613" s="226" t="s">
        <v>1238</v>
      </c>
      <c r="I613" s="227"/>
      <c r="L613" s="48"/>
      <c r="M613" s="228"/>
      <c r="N613" s="49"/>
      <c r="O613" s="49"/>
      <c r="P613" s="49"/>
      <c r="Q613" s="49"/>
      <c r="R613" s="49"/>
      <c r="S613" s="49"/>
      <c r="T613" s="87"/>
      <c r="AT613" s="26" t="s">
        <v>153</v>
      </c>
      <c r="AU613" s="26" t="s">
        <v>89</v>
      </c>
    </row>
    <row r="614" s="1" customFormat="1" ht="16.5" customHeight="1">
      <c r="B614" s="212"/>
      <c r="C614" s="266" t="s">
        <v>1239</v>
      </c>
      <c r="D614" s="266" t="s">
        <v>881</v>
      </c>
      <c r="E614" s="267" t="s">
        <v>1240</v>
      </c>
      <c r="F614" s="268" t="s">
        <v>1241</v>
      </c>
      <c r="G614" s="269" t="s">
        <v>287</v>
      </c>
      <c r="H614" s="270">
        <v>2</v>
      </c>
      <c r="I614" s="271"/>
      <c r="J614" s="272">
        <f>ROUND(I614*H614,2)</f>
        <v>0</v>
      </c>
      <c r="K614" s="268" t="s">
        <v>233</v>
      </c>
      <c r="L614" s="273"/>
      <c r="M614" s="274" t="s">
        <v>5</v>
      </c>
      <c r="N614" s="275" t="s">
        <v>49</v>
      </c>
      <c r="O614" s="49"/>
      <c r="P614" s="222">
        <f>O614*H614</f>
        <v>0</v>
      </c>
      <c r="Q614" s="222">
        <v>0.0038</v>
      </c>
      <c r="R614" s="222">
        <f>Q614*H614</f>
        <v>0.0076</v>
      </c>
      <c r="S614" s="222">
        <v>0</v>
      </c>
      <c r="T614" s="223">
        <f>S614*H614</f>
        <v>0</v>
      </c>
      <c r="AR614" s="26" t="s">
        <v>452</v>
      </c>
      <c r="AT614" s="26" t="s">
        <v>881</v>
      </c>
      <c r="AU614" s="26" t="s">
        <v>89</v>
      </c>
      <c r="AY614" s="26" t="s">
        <v>146</v>
      </c>
      <c r="BE614" s="224">
        <f>IF(N614="základní",J614,0)</f>
        <v>0</v>
      </c>
      <c r="BF614" s="224">
        <f>IF(N614="snížená",J614,0)</f>
        <v>0</v>
      </c>
      <c r="BG614" s="224">
        <f>IF(N614="zákl. přenesená",J614,0)</f>
        <v>0</v>
      </c>
      <c r="BH614" s="224">
        <f>IF(N614="sníž. přenesená",J614,0)</f>
        <v>0</v>
      </c>
      <c r="BI614" s="224">
        <f>IF(N614="nulová",J614,0)</f>
        <v>0</v>
      </c>
      <c r="BJ614" s="26" t="s">
        <v>89</v>
      </c>
      <c r="BK614" s="224">
        <f>ROUND(I614*H614,2)</f>
        <v>0</v>
      </c>
      <c r="BL614" s="26" t="s">
        <v>329</v>
      </c>
      <c r="BM614" s="26" t="s">
        <v>1242</v>
      </c>
    </row>
    <row r="615" s="1" customFormat="1" ht="16.5" customHeight="1">
      <c r="B615" s="212"/>
      <c r="C615" s="213" t="s">
        <v>1243</v>
      </c>
      <c r="D615" s="213" t="s">
        <v>148</v>
      </c>
      <c r="E615" s="214" t="s">
        <v>1244</v>
      </c>
      <c r="F615" s="215" t="s">
        <v>1245</v>
      </c>
      <c r="G615" s="216" t="s">
        <v>287</v>
      </c>
      <c r="H615" s="217">
        <v>25</v>
      </c>
      <c r="I615" s="218"/>
      <c r="J615" s="219">
        <f>ROUND(I615*H615,2)</f>
        <v>0</v>
      </c>
      <c r="K615" s="215" t="s">
        <v>233</v>
      </c>
      <c r="L615" s="48"/>
      <c r="M615" s="220" t="s">
        <v>5</v>
      </c>
      <c r="N615" s="221" t="s">
        <v>49</v>
      </c>
      <c r="O615" s="49"/>
      <c r="P615" s="222">
        <f>O615*H615</f>
        <v>0</v>
      </c>
      <c r="Q615" s="222">
        <v>0</v>
      </c>
      <c r="R615" s="222">
        <f>Q615*H615</f>
        <v>0</v>
      </c>
      <c r="S615" s="222">
        <v>0</v>
      </c>
      <c r="T615" s="223">
        <f>S615*H615</f>
        <v>0</v>
      </c>
      <c r="AR615" s="26" t="s">
        <v>329</v>
      </c>
      <c r="AT615" s="26" t="s">
        <v>148</v>
      </c>
      <c r="AU615" s="26" t="s">
        <v>89</v>
      </c>
      <c r="AY615" s="26" t="s">
        <v>146</v>
      </c>
      <c r="BE615" s="224">
        <f>IF(N615="základní",J615,0)</f>
        <v>0</v>
      </c>
      <c r="BF615" s="224">
        <f>IF(N615="snížená",J615,0)</f>
        <v>0</v>
      </c>
      <c r="BG615" s="224">
        <f>IF(N615="zákl. přenesená",J615,0)</f>
        <v>0</v>
      </c>
      <c r="BH615" s="224">
        <f>IF(N615="sníž. přenesená",J615,0)</f>
        <v>0</v>
      </c>
      <c r="BI615" s="224">
        <f>IF(N615="nulová",J615,0)</f>
        <v>0</v>
      </c>
      <c r="BJ615" s="26" t="s">
        <v>89</v>
      </c>
      <c r="BK615" s="224">
        <f>ROUND(I615*H615,2)</f>
        <v>0</v>
      </c>
      <c r="BL615" s="26" t="s">
        <v>329</v>
      </c>
      <c r="BM615" s="26" t="s">
        <v>1246</v>
      </c>
    </row>
    <row r="616" s="1" customFormat="1">
      <c r="B616" s="48"/>
      <c r="D616" s="225" t="s">
        <v>153</v>
      </c>
      <c r="F616" s="226" t="s">
        <v>1247</v>
      </c>
      <c r="I616" s="227"/>
      <c r="L616" s="48"/>
      <c r="M616" s="228"/>
      <c r="N616" s="49"/>
      <c r="O616" s="49"/>
      <c r="P616" s="49"/>
      <c r="Q616" s="49"/>
      <c r="R616" s="49"/>
      <c r="S616" s="49"/>
      <c r="T616" s="87"/>
      <c r="AT616" s="26" t="s">
        <v>153</v>
      </c>
      <c r="AU616" s="26" t="s">
        <v>89</v>
      </c>
    </row>
    <row r="617" s="1" customFormat="1" ht="16.5" customHeight="1">
      <c r="B617" s="212"/>
      <c r="C617" s="266" t="s">
        <v>1248</v>
      </c>
      <c r="D617" s="266" t="s">
        <v>881</v>
      </c>
      <c r="E617" s="267" t="s">
        <v>1249</v>
      </c>
      <c r="F617" s="268" t="s">
        <v>1250</v>
      </c>
      <c r="G617" s="269" t="s">
        <v>287</v>
      </c>
      <c r="H617" s="270">
        <v>25</v>
      </c>
      <c r="I617" s="271"/>
      <c r="J617" s="272">
        <f>ROUND(I617*H617,2)</f>
        <v>0</v>
      </c>
      <c r="K617" s="268" t="s">
        <v>5</v>
      </c>
      <c r="L617" s="273"/>
      <c r="M617" s="274" t="s">
        <v>5</v>
      </c>
      <c r="N617" s="275" t="s">
        <v>49</v>
      </c>
      <c r="O617" s="49"/>
      <c r="P617" s="222">
        <f>O617*H617</f>
        <v>0</v>
      </c>
      <c r="Q617" s="222">
        <v>0.00022000000000000001</v>
      </c>
      <c r="R617" s="222">
        <f>Q617*H617</f>
        <v>0.0055000000000000005</v>
      </c>
      <c r="S617" s="222">
        <v>0</v>
      </c>
      <c r="T617" s="223">
        <f>S617*H617</f>
        <v>0</v>
      </c>
      <c r="AR617" s="26" t="s">
        <v>452</v>
      </c>
      <c r="AT617" s="26" t="s">
        <v>881</v>
      </c>
      <c r="AU617" s="26" t="s">
        <v>89</v>
      </c>
      <c r="AY617" s="26" t="s">
        <v>146</v>
      </c>
      <c r="BE617" s="224">
        <f>IF(N617="základní",J617,0)</f>
        <v>0</v>
      </c>
      <c r="BF617" s="224">
        <f>IF(N617="snížená",J617,0)</f>
        <v>0</v>
      </c>
      <c r="BG617" s="224">
        <f>IF(N617="zákl. přenesená",J617,0)</f>
        <v>0</v>
      </c>
      <c r="BH617" s="224">
        <f>IF(N617="sníž. přenesená",J617,0)</f>
        <v>0</v>
      </c>
      <c r="BI617" s="224">
        <f>IF(N617="nulová",J617,0)</f>
        <v>0</v>
      </c>
      <c r="BJ617" s="26" t="s">
        <v>89</v>
      </c>
      <c r="BK617" s="224">
        <f>ROUND(I617*H617,2)</f>
        <v>0</v>
      </c>
      <c r="BL617" s="26" t="s">
        <v>329</v>
      </c>
      <c r="BM617" s="26" t="s">
        <v>1251</v>
      </c>
    </row>
    <row r="618" s="1" customFormat="1">
      <c r="B618" s="48"/>
      <c r="D618" s="225" t="s">
        <v>153</v>
      </c>
      <c r="F618" s="226" t="s">
        <v>1252</v>
      </c>
      <c r="I618" s="227"/>
      <c r="L618" s="48"/>
      <c r="M618" s="228"/>
      <c r="N618" s="49"/>
      <c r="O618" s="49"/>
      <c r="P618" s="49"/>
      <c r="Q618" s="49"/>
      <c r="R618" s="49"/>
      <c r="S618" s="49"/>
      <c r="T618" s="87"/>
      <c r="AT618" s="26" t="s">
        <v>153</v>
      </c>
      <c r="AU618" s="26" t="s">
        <v>89</v>
      </c>
    </row>
    <row r="619" s="1" customFormat="1" ht="16.5" customHeight="1">
      <c r="B619" s="212"/>
      <c r="C619" s="266" t="s">
        <v>1253</v>
      </c>
      <c r="D619" s="266" t="s">
        <v>881</v>
      </c>
      <c r="E619" s="267" t="s">
        <v>1254</v>
      </c>
      <c r="F619" s="268" t="s">
        <v>1255</v>
      </c>
      <c r="G619" s="269" t="s">
        <v>426</v>
      </c>
      <c r="H619" s="270">
        <v>23</v>
      </c>
      <c r="I619" s="271"/>
      <c r="J619" s="272">
        <f>ROUND(I619*H619,2)</f>
        <v>0</v>
      </c>
      <c r="K619" s="268" t="s">
        <v>233</v>
      </c>
      <c r="L619" s="273"/>
      <c r="M619" s="274" t="s">
        <v>5</v>
      </c>
      <c r="N619" s="275" t="s">
        <v>49</v>
      </c>
      <c r="O619" s="49"/>
      <c r="P619" s="222">
        <f>O619*H619</f>
        <v>0</v>
      </c>
      <c r="Q619" s="222">
        <v>0.0038</v>
      </c>
      <c r="R619" s="222">
        <f>Q619*H619</f>
        <v>0.087400000000000005</v>
      </c>
      <c r="S619" s="222">
        <v>0</v>
      </c>
      <c r="T619" s="223">
        <f>S619*H619</f>
        <v>0</v>
      </c>
      <c r="AR619" s="26" t="s">
        <v>452</v>
      </c>
      <c r="AT619" s="26" t="s">
        <v>881</v>
      </c>
      <c r="AU619" s="26" t="s">
        <v>89</v>
      </c>
      <c r="AY619" s="26" t="s">
        <v>146</v>
      </c>
      <c r="BE619" s="224">
        <f>IF(N619="základní",J619,0)</f>
        <v>0</v>
      </c>
      <c r="BF619" s="224">
        <f>IF(N619="snížená",J619,0)</f>
        <v>0</v>
      </c>
      <c r="BG619" s="224">
        <f>IF(N619="zákl. přenesená",J619,0)</f>
        <v>0</v>
      </c>
      <c r="BH619" s="224">
        <f>IF(N619="sníž. přenesená",J619,0)</f>
        <v>0</v>
      </c>
      <c r="BI619" s="224">
        <f>IF(N619="nulová",J619,0)</f>
        <v>0</v>
      </c>
      <c r="BJ619" s="26" t="s">
        <v>89</v>
      </c>
      <c r="BK619" s="224">
        <f>ROUND(I619*H619,2)</f>
        <v>0</v>
      </c>
      <c r="BL619" s="26" t="s">
        <v>329</v>
      </c>
      <c r="BM619" s="26" t="s">
        <v>1256</v>
      </c>
    </row>
    <row r="620" s="1" customFormat="1">
      <c r="B620" s="48"/>
      <c r="D620" s="225" t="s">
        <v>153</v>
      </c>
      <c r="F620" s="226" t="s">
        <v>1255</v>
      </c>
      <c r="I620" s="227"/>
      <c r="L620" s="48"/>
      <c r="M620" s="228"/>
      <c r="N620" s="49"/>
      <c r="O620" s="49"/>
      <c r="P620" s="49"/>
      <c r="Q620" s="49"/>
      <c r="R620" s="49"/>
      <c r="S620" s="49"/>
      <c r="T620" s="87"/>
      <c r="AT620" s="26" t="s">
        <v>153</v>
      </c>
      <c r="AU620" s="26" t="s">
        <v>89</v>
      </c>
    </row>
    <row r="621" s="12" customFormat="1">
      <c r="B621" s="232"/>
      <c r="D621" s="225" t="s">
        <v>236</v>
      </c>
      <c r="E621" s="233" t="s">
        <v>5</v>
      </c>
      <c r="F621" s="234" t="s">
        <v>1110</v>
      </c>
      <c r="H621" s="233" t="s">
        <v>5</v>
      </c>
      <c r="I621" s="235"/>
      <c r="L621" s="232"/>
      <c r="M621" s="236"/>
      <c r="N621" s="237"/>
      <c r="O621" s="237"/>
      <c r="P621" s="237"/>
      <c r="Q621" s="237"/>
      <c r="R621" s="237"/>
      <c r="S621" s="237"/>
      <c r="T621" s="238"/>
      <c r="AT621" s="233" t="s">
        <v>236</v>
      </c>
      <c r="AU621" s="233" t="s">
        <v>89</v>
      </c>
      <c r="AV621" s="12" t="s">
        <v>84</v>
      </c>
      <c r="AW621" s="12" t="s">
        <v>40</v>
      </c>
      <c r="AX621" s="12" t="s">
        <v>77</v>
      </c>
      <c r="AY621" s="233" t="s">
        <v>146</v>
      </c>
    </row>
    <row r="622" s="12" customFormat="1">
      <c r="B622" s="232"/>
      <c r="D622" s="225" t="s">
        <v>236</v>
      </c>
      <c r="E622" s="233" t="s">
        <v>5</v>
      </c>
      <c r="F622" s="234" t="s">
        <v>627</v>
      </c>
      <c r="H622" s="233" t="s">
        <v>5</v>
      </c>
      <c r="I622" s="235"/>
      <c r="L622" s="232"/>
      <c r="M622" s="236"/>
      <c r="N622" s="237"/>
      <c r="O622" s="237"/>
      <c r="P622" s="237"/>
      <c r="Q622" s="237"/>
      <c r="R622" s="237"/>
      <c r="S622" s="237"/>
      <c r="T622" s="238"/>
      <c r="AT622" s="233" t="s">
        <v>236</v>
      </c>
      <c r="AU622" s="233" t="s">
        <v>89</v>
      </c>
      <c r="AV622" s="12" t="s">
        <v>84</v>
      </c>
      <c r="AW622" s="12" t="s">
        <v>40</v>
      </c>
      <c r="AX622" s="12" t="s">
        <v>77</v>
      </c>
      <c r="AY622" s="233" t="s">
        <v>146</v>
      </c>
    </row>
    <row r="623" s="13" customFormat="1">
      <c r="B623" s="239"/>
      <c r="D623" s="225" t="s">
        <v>236</v>
      </c>
      <c r="E623" s="240" t="s">
        <v>5</v>
      </c>
      <c r="F623" s="241" t="s">
        <v>384</v>
      </c>
      <c r="H623" s="242">
        <v>23</v>
      </c>
      <c r="I623" s="243"/>
      <c r="L623" s="239"/>
      <c r="M623" s="244"/>
      <c r="N623" s="245"/>
      <c r="O623" s="245"/>
      <c r="P623" s="245"/>
      <c r="Q623" s="245"/>
      <c r="R623" s="245"/>
      <c r="S623" s="245"/>
      <c r="T623" s="246"/>
      <c r="AT623" s="240" t="s">
        <v>236</v>
      </c>
      <c r="AU623" s="240" t="s">
        <v>89</v>
      </c>
      <c r="AV623" s="13" t="s">
        <v>89</v>
      </c>
      <c r="AW623" s="13" t="s">
        <v>40</v>
      </c>
      <c r="AX623" s="13" t="s">
        <v>77</v>
      </c>
      <c r="AY623" s="240" t="s">
        <v>146</v>
      </c>
    </row>
    <row r="624" s="14" customFormat="1">
      <c r="B624" s="247"/>
      <c r="D624" s="225" t="s">
        <v>236</v>
      </c>
      <c r="E624" s="248" t="s">
        <v>5</v>
      </c>
      <c r="F624" s="249" t="s">
        <v>242</v>
      </c>
      <c r="H624" s="250">
        <v>23</v>
      </c>
      <c r="I624" s="251"/>
      <c r="L624" s="247"/>
      <c r="M624" s="252"/>
      <c r="N624" s="253"/>
      <c r="O624" s="253"/>
      <c r="P624" s="253"/>
      <c r="Q624" s="253"/>
      <c r="R624" s="253"/>
      <c r="S624" s="253"/>
      <c r="T624" s="254"/>
      <c r="AT624" s="248" t="s">
        <v>236</v>
      </c>
      <c r="AU624" s="248" t="s">
        <v>89</v>
      </c>
      <c r="AV624" s="14" t="s">
        <v>145</v>
      </c>
      <c r="AW624" s="14" t="s">
        <v>40</v>
      </c>
      <c r="AX624" s="14" t="s">
        <v>84</v>
      </c>
      <c r="AY624" s="248" t="s">
        <v>146</v>
      </c>
    </row>
    <row r="625" s="1" customFormat="1" ht="16.5" customHeight="1">
      <c r="B625" s="212"/>
      <c r="C625" s="213" t="s">
        <v>1257</v>
      </c>
      <c r="D625" s="213" t="s">
        <v>148</v>
      </c>
      <c r="E625" s="214" t="s">
        <v>1258</v>
      </c>
      <c r="F625" s="215" t="s">
        <v>1259</v>
      </c>
      <c r="G625" s="216" t="s">
        <v>321</v>
      </c>
      <c r="H625" s="217">
        <v>3.96</v>
      </c>
      <c r="I625" s="218"/>
      <c r="J625" s="219">
        <f>ROUND(I625*H625,2)</f>
        <v>0</v>
      </c>
      <c r="K625" s="215" t="s">
        <v>233</v>
      </c>
      <c r="L625" s="48"/>
      <c r="M625" s="220" t="s">
        <v>5</v>
      </c>
      <c r="N625" s="221" t="s">
        <v>49</v>
      </c>
      <c r="O625" s="49"/>
      <c r="P625" s="222">
        <f>O625*H625</f>
        <v>0</v>
      </c>
      <c r="Q625" s="222">
        <v>0</v>
      </c>
      <c r="R625" s="222">
        <f>Q625*H625</f>
        <v>0</v>
      </c>
      <c r="S625" s="222">
        <v>0</v>
      </c>
      <c r="T625" s="223">
        <f>S625*H625</f>
        <v>0</v>
      </c>
      <c r="AR625" s="26" t="s">
        <v>329</v>
      </c>
      <c r="AT625" s="26" t="s">
        <v>148</v>
      </c>
      <c r="AU625" s="26" t="s">
        <v>89</v>
      </c>
      <c r="AY625" s="26" t="s">
        <v>146</v>
      </c>
      <c r="BE625" s="224">
        <f>IF(N625="základní",J625,0)</f>
        <v>0</v>
      </c>
      <c r="BF625" s="224">
        <f>IF(N625="snížená",J625,0)</f>
        <v>0</v>
      </c>
      <c r="BG625" s="224">
        <f>IF(N625="zákl. přenesená",J625,0)</f>
        <v>0</v>
      </c>
      <c r="BH625" s="224">
        <f>IF(N625="sníž. přenesená",J625,0)</f>
        <v>0</v>
      </c>
      <c r="BI625" s="224">
        <f>IF(N625="nulová",J625,0)</f>
        <v>0</v>
      </c>
      <c r="BJ625" s="26" t="s">
        <v>89</v>
      </c>
      <c r="BK625" s="224">
        <f>ROUND(I625*H625,2)</f>
        <v>0</v>
      </c>
      <c r="BL625" s="26" t="s">
        <v>329</v>
      </c>
      <c r="BM625" s="26" t="s">
        <v>1260</v>
      </c>
    </row>
    <row r="626" s="1" customFormat="1">
      <c r="B626" s="48"/>
      <c r="D626" s="225" t="s">
        <v>153</v>
      </c>
      <c r="F626" s="226" t="s">
        <v>1261</v>
      </c>
      <c r="I626" s="227"/>
      <c r="L626" s="48"/>
      <c r="M626" s="228"/>
      <c r="N626" s="49"/>
      <c r="O626" s="49"/>
      <c r="P626" s="49"/>
      <c r="Q626" s="49"/>
      <c r="R626" s="49"/>
      <c r="S626" s="49"/>
      <c r="T626" s="87"/>
      <c r="AT626" s="26" t="s">
        <v>153</v>
      </c>
      <c r="AU626" s="26" t="s">
        <v>89</v>
      </c>
    </row>
    <row r="627" s="11" customFormat="1" ht="29.88" customHeight="1">
      <c r="B627" s="199"/>
      <c r="D627" s="200" t="s">
        <v>76</v>
      </c>
      <c r="E627" s="210" t="s">
        <v>731</v>
      </c>
      <c r="F627" s="210" t="s">
        <v>732</v>
      </c>
      <c r="I627" s="202"/>
      <c r="J627" s="211">
        <f>BK627</f>
        <v>0</v>
      </c>
      <c r="L627" s="199"/>
      <c r="M627" s="204"/>
      <c r="N627" s="205"/>
      <c r="O627" s="205"/>
      <c r="P627" s="206">
        <f>SUM(P628:P633)</f>
        <v>0</v>
      </c>
      <c r="Q627" s="205"/>
      <c r="R627" s="206">
        <f>SUM(R628:R633)</f>
        <v>0.26535999999999998</v>
      </c>
      <c r="S627" s="205"/>
      <c r="T627" s="207">
        <f>SUM(T628:T633)</f>
        <v>0</v>
      </c>
      <c r="AR627" s="200" t="s">
        <v>89</v>
      </c>
      <c r="AT627" s="208" t="s">
        <v>76</v>
      </c>
      <c r="AU627" s="208" t="s">
        <v>84</v>
      </c>
      <c r="AY627" s="200" t="s">
        <v>146</v>
      </c>
      <c r="BK627" s="209">
        <f>SUM(BK628:BK633)</f>
        <v>0</v>
      </c>
    </row>
    <row r="628" s="1" customFormat="1" ht="16.5" customHeight="1">
      <c r="B628" s="212"/>
      <c r="C628" s="213" t="s">
        <v>1262</v>
      </c>
      <c r="D628" s="213" t="s">
        <v>148</v>
      </c>
      <c r="E628" s="214" t="s">
        <v>1263</v>
      </c>
      <c r="F628" s="215" t="s">
        <v>1264</v>
      </c>
      <c r="G628" s="216" t="s">
        <v>287</v>
      </c>
      <c r="H628" s="217">
        <v>8</v>
      </c>
      <c r="I628" s="218"/>
      <c r="J628" s="219">
        <f>ROUND(I628*H628,2)</f>
        <v>0</v>
      </c>
      <c r="K628" s="215" t="s">
        <v>233</v>
      </c>
      <c r="L628" s="48"/>
      <c r="M628" s="220" t="s">
        <v>5</v>
      </c>
      <c r="N628" s="221" t="s">
        <v>49</v>
      </c>
      <c r="O628" s="49"/>
      <c r="P628" s="222">
        <f>O628*H628</f>
        <v>0</v>
      </c>
      <c r="Q628" s="222">
        <v>0.00027</v>
      </c>
      <c r="R628" s="222">
        <f>Q628*H628</f>
        <v>0.00216</v>
      </c>
      <c r="S628" s="222">
        <v>0</v>
      </c>
      <c r="T628" s="223">
        <f>S628*H628</f>
        <v>0</v>
      </c>
      <c r="AR628" s="26" t="s">
        <v>329</v>
      </c>
      <c r="AT628" s="26" t="s">
        <v>148</v>
      </c>
      <c r="AU628" s="26" t="s">
        <v>89</v>
      </c>
      <c r="AY628" s="26" t="s">
        <v>146</v>
      </c>
      <c r="BE628" s="224">
        <f>IF(N628="základní",J628,0)</f>
        <v>0</v>
      </c>
      <c r="BF628" s="224">
        <f>IF(N628="snížená",J628,0)</f>
        <v>0</v>
      </c>
      <c r="BG628" s="224">
        <f>IF(N628="zákl. přenesená",J628,0)</f>
        <v>0</v>
      </c>
      <c r="BH628" s="224">
        <f>IF(N628="sníž. přenesená",J628,0)</f>
        <v>0</v>
      </c>
      <c r="BI628" s="224">
        <f>IF(N628="nulová",J628,0)</f>
        <v>0</v>
      </c>
      <c r="BJ628" s="26" t="s">
        <v>89</v>
      </c>
      <c r="BK628" s="224">
        <f>ROUND(I628*H628,2)</f>
        <v>0</v>
      </c>
      <c r="BL628" s="26" t="s">
        <v>329</v>
      </c>
      <c r="BM628" s="26" t="s">
        <v>1265</v>
      </c>
    </row>
    <row r="629" s="1" customFormat="1">
      <c r="B629" s="48"/>
      <c r="D629" s="225" t="s">
        <v>153</v>
      </c>
      <c r="F629" s="226" t="s">
        <v>1266</v>
      </c>
      <c r="I629" s="227"/>
      <c r="L629" s="48"/>
      <c r="M629" s="228"/>
      <c r="N629" s="49"/>
      <c r="O629" s="49"/>
      <c r="P629" s="49"/>
      <c r="Q629" s="49"/>
      <c r="R629" s="49"/>
      <c r="S629" s="49"/>
      <c r="T629" s="87"/>
      <c r="AT629" s="26" t="s">
        <v>153</v>
      </c>
      <c r="AU629" s="26" t="s">
        <v>89</v>
      </c>
    </row>
    <row r="630" s="1" customFormat="1" ht="25.5" customHeight="1">
      <c r="B630" s="212"/>
      <c r="C630" s="266" t="s">
        <v>1267</v>
      </c>
      <c r="D630" s="266" t="s">
        <v>881</v>
      </c>
      <c r="E630" s="267" t="s">
        <v>1268</v>
      </c>
      <c r="F630" s="268" t="s">
        <v>1269</v>
      </c>
      <c r="G630" s="269" t="s">
        <v>287</v>
      </c>
      <c r="H630" s="270">
        <v>8</v>
      </c>
      <c r="I630" s="271"/>
      <c r="J630" s="272">
        <f>ROUND(I630*H630,2)</f>
        <v>0</v>
      </c>
      <c r="K630" s="268" t="s">
        <v>233</v>
      </c>
      <c r="L630" s="273"/>
      <c r="M630" s="274" t="s">
        <v>5</v>
      </c>
      <c r="N630" s="275" t="s">
        <v>49</v>
      </c>
      <c r="O630" s="49"/>
      <c r="P630" s="222">
        <f>O630*H630</f>
        <v>0</v>
      </c>
      <c r="Q630" s="222">
        <v>0.032899999999999999</v>
      </c>
      <c r="R630" s="222">
        <f>Q630*H630</f>
        <v>0.26319999999999999</v>
      </c>
      <c r="S630" s="222">
        <v>0</v>
      </c>
      <c r="T630" s="223">
        <f>S630*H630</f>
        <v>0</v>
      </c>
      <c r="AR630" s="26" t="s">
        <v>452</v>
      </c>
      <c r="AT630" s="26" t="s">
        <v>881</v>
      </c>
      <c r="AU630" s="26" t="s">
        <v>89</v>
      </c>
      <c r="AY630" s="26" t="s">
        <v>146</v>
      </c>
      <c r="BE630" s="224">
        <f>IF(N630="základní",J630,0)</f>
        <v>0</v>
      </c>
      <c r="BF630" s="224">
        <f>IF(N630="snížená",J630,0)</f>
        <v>0</v>
      </c>
      <c r="BG630" s="224">
        <f>IF(N630="zákl. přenesená",J630,0)</f>
        <v>0</v>
      </c>
      <c r="BH630" s="224">
        <f>IF(N630="sníž. přenesená",J630,0)</f>
        <v>0</v>
      </c>
      <c r="BI630" s="224">
        <f>IF(N630="nulová",J630,0)</f>
        <v>0</v>
      </c>
      <c r="BJ630" s="26" t="s">
        <v>89</v>
      </c>
      <c r="BK630" s="224">
        <f>ROUND(I630*H630,2)</f>
        <v>0</v>
      </c>
      <c r="BL630" s="26" t="s">
        <v>329</v>
      </c>
      <c r="BM630" s="26" t="s">
        <v>1270</v>
      </c>
    </row>
    <row r="631" s="1" customFormat="1">
      <c r="B631" s="48"/>
      <c r="D631" s="225" t="s">
        <v>153</v>
      </c>
      <c r="F631" s="226" t="s">
        <v>1271</v>
      </c>
      <c r="I631" s="227"/>
      <c r="L631" s="48"/>
      <c r="M631" s="228"/>
      <c r="N631" s="49"/>
      <c r="O631" s="49"/>
      <c r="P631" s="49"/>
      <c r="Q631" s="49"/>
      <c r="R631" s="49"/>
      <c r="S631" s="49"/>
      <c r="T631" s="87"/>
      <c r="AT631" s="26" t="s">
        <v>153</v>
      </c>
      <c r="AU631" s="26" t="s">
        <v>89</v>
      </c>
    </row>
    <row r="632" s="1" customFormat="1" ht="16.5" customHeight="1">
      <c r="B632" s="212"/>
      <c r="C632" s="213" t="s">
        <v>1272</v>
      </c>
      <c r="D632" s="213" t="s">
        <v>148</v>
      </c>
      <c r="E632" s="214" t="s">
        <v>1273</v>
      </c>
      <c r="F632" s="215" t="s">
        <v>1274</v>
      </c>
      <c r="G632" s="216" t="s">
        <v>321</v>
      </c>
      <c r="H632" s="217">
        <v>0.26500000000000001</v>
      </c>
      <c r="I632" s="218"/>
      <c r="J632" s="219">
        <f>ROUND(I632*H632,2)</f>
        <v>0</v>
      </c>
      <c r="K632" s="215" t="s">
        <v>233</v>
      </c>
      <c r="L632" s="48"/>
      <c r="M632" s="220" t="s">
        <v>5</v>
      </c>
      <c r="N632" s="221" t="s">
        <v>49</v>
      </c>
      <c r="O632" s="49"/>
      <c r="P632" s="222">
        <f>O632*H632</f>
        <v>0</v>
      </c>
      <c r="Q632" s="222">
        <v>0</v>
      </c>
      <c r="R632" s="222">
        <f>Q632*H632</f>
        <v>0</v>
      </c>
      <c r="S632" s="222">
        <v>0</v>
      </c>
      <c r="T632" s="223">
        <f>S632*H632</f>
        <v>0</v>
      </c>
      <c r="AR632" s="26" t="s">
        <v>329</v>
      </c>
      <c r="AT632" s="26" t="s">
        <v>148</v>
      </c>
      <c r="AU632" s="26" t="s">
        <v>89</v>
      </c>
      <c r="AY632" s="26" t="s">
        <v>146</v>
      </c>
      <c r="BE632" s="224">
        <f>IF(N632="základní",J632,0)</f>
        <v>0</v>
      </c>
      <c r="BF632" s="224">
        <f>IF(N632="snížená",J632,0)</f>
        <v>0</v>
      </c>
      <c r="BG632" s="224">
        <f>IF(N632="zákl. přenesená",J632,0)</f>
        <v>0</v>
      </c>
      <c r="BH632" s="224">
        <f>IF(N632="sníž. přenesená",J632,0)</f>
        <v>0</v>
      </c>
      <c r="BI632" s="224">
        <f>IF(N632="nulová",J632,0)</f>
        <v>0</v>
      </c>
      <c r="BJ632" s="26" t="s">
        <v>89</v>
      </c>
      <c r="BK632" s="224">
        <f>ROUND(I632*H632,2)</f>
        <v>0</v>
      </c>
      <c r="BL632" s="26" t="s">
        <v>329</v>
      </c>
      <c r="BM632" s="26" t="s">
        <v>1275</v>
      </c>
    </row>
    <row r="633" s="1" customFormat="1">
      <c r="B633" s="48"/>
      <c r="D633" s="225" t="s">
        <v>153</v>
      </c>
      <c r="F633" s="226" t="s">
        <v>1276</v>
      </c>
      <c r="I633" s="227"/>
      <c r="L633" s="48"/>
      <c r="M633" s="228"/>
      <c r="N633" s="49"/>
      <c r="O633" s="49"/>
      <c r="P633" s="49"/>
      <c r="Q633" s="49"/>
      <c r="R633" s="49"/>
      <c r="S633" s="49"/>
      <c r="T633" s="87"/>
      <c r="AT633" s="26" t="s">
        <v>153</v>
      </c>
      <c r="AU633" s="26" t="s">
        <v>89</v>
      </c>
    </row>
    <row r="634" s="11" customFormat="1" ht="29.88" customHeight="1">
      <c r="B634" s="199"/>
      <c r="D634" s="200" t="s">
        <v>76</v>
      </c>
      <c r="E634" s="210" t="s">
        <v>738</v>
      </c>
      <c r="F634" s="210" t="s">
        <v>739</v>
      </c>
      <c r="I634" s="202"/>
      <c r="J634" s="211">
        <f>BK634</f>
        <v>0</v>
      </c>
      <c r="L634" s="199"/>
      <c r="M634" s="204"/>
      <c r="N634" s="205"/>
      <c r="O634" s="205"/>
      <c r="P634" s="206">
        <f>SUM(P635:P652)</f>
        <v>0</v>
      </c>
      <c r="Q634" s="205"/>
      <c r="R634" s="206">
        <f>SUM(R635:R652)</f>
        <v>0.22690696000000002</v>
      </c>
      <c r="S634" s="205"/>
      <c r="T634" s="207">
        <f>SUM(T635:T652)</f>
        <v>0</v>
      </c>
      <c r="AR634" s="200" t="s">
        <v>89</v>
      </c>
      <c r="AT634" s="208" t="s">
        <v>76</v>
      </c>
      <c r="AU634" s="208" t="s">
        <v>84</v>
      </c>
      <c r="AY634" s="200" t="s">
        <v>146</v>
      </c>
      <c r="BK634" s="209">
        <f>SUM(BK635:BK652)</f>
        <v>0</v>
      </c>
    </row>
    <row r="635" s="1" customFormat="1" ht="25.5" customHeight="1">
      <c r="B635" s="212"/>
      <c r="C635" s="213" t="s">
        <v>1277</v>
      </c>
      <c r="D635" s="213" t="s">
        <v>148</v>
      </c>
      <c r="E635" s="214" t="s">
        <v>1278</v>
      </c>
      <c r="F635" s="215" t="s">
        <v>1279</v>
      </c>
      <c r="G635" s="216" t="s">
        <v>232</v>
      </c>
      <c r="H635" s="217">
        <v>718.26700000000005</v>
      </c>
      <c r="I635" s="218"/>
      <c r="J635" s="219">
        <f>ROUND(I635*H635,2)</f>
        <v>0</v>
      </c>
      <c r="K635" s="215" t="s">
        <v>233</v>
      </c>
      <c r="L635" s="48"/>
      <c r="M635" s="220" t="s">
        <v>5</v>
      </c>
      <c r="N635" s="221" t="s">
        <v>49</v>
      </c>
      <c r="O635" s="49"/>
      <c r="P635" s="222">
        <f>O635*H635</f>
        <v>0</v>
      </c>
      <c r="Q635" s="222">
        <v>0.00022000000000000001</v>
      </c>
      <c r="R635" s="222">
        <f>Q635*H635</f>
        <v>0.15801874000000002</v>
      </c>
      <c r="S635" s="222">
        <v>0</v>
      </c>
      <c r="T635" s="223">
        <f>S635*H635</f>
        <v>0</v>
      </c>
      <c r="AR635" s="26" t="s">
        <v>329</v>
      </c>
      <c r="AT635" s="26" t="s">
        <v>148</v>
      </c>
      <c r="AU635" s="26" t="s">
        <v>89</v>
      </c>
      <c r="AY635" s="26" t="s">
        <v>146</v>
      </c>
      <c r="BE635" s="224">
        <f>IF(N635="základní",J635,0)</f>
        <v>0</v>
      </c>
      <c r="BF635" s="224">
        <f>IF(N635="snížená",J635,0)</f>
        <v>0</v>
      </c>
      <c r="BG635" s="224">
        <f>IF(N635="zákl. přenesená",J635,0)</f>
        <v>0</v>
      </c>
      <c r="BH635" s="224">
        <f>IF(N635="sníž. přenesená",J635,0)</f>
        <v>0</v>
      </c>
      <c r="BI635" s="224">
        <f>IF(N635="nulová",J635,0)</f>
        <v>0</v>
      </c>
      <c r="BJ635" s="26" t="s">
        <v>89</v>
      </c>
      <c r="BK635" s="224">
        <f>ROUND(I635*H635,2)</f>
        <v>0</v>
      </c>
      <c r="BL635" s="26" t="s">
        <v>329</v>
      </c>
      <c r="BM635" s="26" t="s">
        <v>1280</v>
      </c>
    </row>
    <row r="636" s="1" customFormat="1">
      <c r="B636" s="48"/>
      <c r="D636" s="225" t="s">
        <v>153</v>
      </c>
      <c r="F636" s="226" t="s">
        <v>1281</v>
      </c>
      <c r="I636" s="227"/>
      <c r="L636" s="48"/>
      <c r="M636" s="228"/>
      <c r="N636" s="49"/>
      <c r="O636" s="49"/>
      <c r="P636" s="49"/>
      <c r="Q636" s="49"/>
      <c r="R636" s="49"/>
      <c r="S636" s="49"/>
      <c r="T636" s="87"/>
      <c r="AT636" s="26" t="s">
        <v>153</v>
      </c>
      <c r="AU636" s="26" t="s">
        <v>89</v>
      </c>
    </row>
    <row r="637" s="12" customFormat="1">
      <c r="B637" s="232"/>
      <c r="D637" s="225" t="s">
        <v>236</v>
      </c>
      <c r="E637" s="233" t="s">
        <v>5</v>
      </c>
      <c r="F637" s="234" t="s">
        <v>1282</v>
      </c>
      <c r="H637" s="233" t="s">
        <v>5</v>
      </c>
      <c r="I637" s="235"/>
      <c r="L637" s="232"/>
      <c r="M637" s="236"/>
      <c r="N637" s="237"/>
      <c r="O637" s="237"/>
      <c r="P637" s="237"/>
      <c r="Q637" s="237"/>
      <c r="R637" s="237"/>
      <c r="S637" s="237"/>
      <c r="T637" s="238"/>
      <c r="AT637" s="233" t="s">
        <v>236</v>
      </c>
      <c r="AU637" s="233" t="s">
        <v>89</v>
      </c>
      <c r="AV637" s="12" t="s">
        <v>84</v>
      </c>
      <c r="AW637" s="12" t="s">
        <v>40</v>
      </c>
      <c r="AX637" s="12" t="s">
        <v>77</v>
      </c>
      <c r="AY637" s="233" t="s">
        <v>146</v>
      </c>
    </row>
    <row r="638" s="13" customFormat="1">
      <c r="B638" s="239"/>
      <c r="D638" s="225" t="s">
        <v>236</v>
      </c>
      <c r="E638" s="240" t="s">
        <v>5</v>
      </c>
      <c r="F638" s="241" t="s">
        <v>1283</v>
      </c>
      <c r="H638" s="242">
        <v>709.601</v>
      </c>
      <c r="I638" s="243"/>
      <c r="L638" s="239"/>
      <c r="M638" s="244"/>
      <c r="N638" s="245"/>
      <c r="O638" s="245"/>
      <c r="P638" s="245"/>
      <c r="Q638" s="245"/>
      <c r="R638" s="245"/>
      <c r="S638" s="245"/>
      <c r="T638" s="246"/>
      <c r="AT638" s="240" t="s">
        <v>236</v>
      </c>
      <c r="AU638" s="240" t="s">
        <v>89</v>
      </c>
      <c r="AV638" s="13" t="s">
        <v>89</v>
      </c>
      <c r="AW638" s="13" t="s">
        <v>40</v>
      </c>
      <c r="AX638" s="13" t="s">
        <v>77</v>
      </c>
      <c r="AY638" s="240" t="s">
        <v>146</v>
      </c>
    </row>
    <row r="639" s="12" customFormat="1">
      <c r="B639" s="232"/>
      <c r="D639" s="225" t="s">
        <v>236</v>
      </c>
      <c r="E639" s="233" t="s">
        <v>5</v>
      </c>
      <c r="F639" s="234" t="s">
        <v>1110</v>
      </c>
      <c r="H639" s="233" t="s">
        <v>5</v>
      </c>
      <c r="I639" s="235"/>
      <c r="L639" s="232"/>
      <c r="M639" s="236"/>
      <c r="N639" s="237"/>
      <c r="O639" s="237"/>
      <c r="P639" s="237"/>
      <c r="Q639" s="237"/>
      <c r="R639" s="237"/>
      <c r="S639" s="237"/>
      <c r="T639" s="238"/>
      <c r="AT639" s="233" t="s">
        <v>236</v>
      </c>
      <c r="AU639" s="233" t="s">
        <v>89</v>
      </c>
      <c r="AV639" s="12" t="s">
        <v>84</v>
      </c>
      <c r="AW639" s="12" t="s">
        <v>40</v>
      </c>
      <c r="AX639" s="12" t="s">
        <v>77</v>
      </c>
      <c r="AY639" s="233" t="s">
        <v>146</v>
      </c>
    </row>
    <row r="640" s="12" customFormat="1">
      <c r="B640" s="232"/>
      <c r="D640" s="225" t="s">
        <v>236</v>
      </c>
      <c r="E640" s="233" t="s">
        <v>5</v>
      </c>
      <c r="F640" s="234" t="s">
        <v>627</v>
      </c>
      <c r="H640" s="233" t="s">
        <v>5</v>
      </c>
      <c r="I640" s="235"/>
      <c r="L640" s="232"/>
      <c r="M640" s="236"/>
      <c r="N640" s="237"/>
      <c r="O640" s="237"/>
      <c r="P640" s="237"/>
      <c r="Q640" s="237"/>
      <c r="R640" s="237"/>
      <c r="S640" s="237"/>
      <c r="T640" s="238"/>
      <c r="AT640" s="233" t="s">
        <v>236</v>
      </c>
      <c r="AU640" s="233" t="s">
        <v>89</v>
      </c>
      <c r="AV640" s="12" t="s">
        <v>84</v>
      </c>
      <c r="AW640" s="12" t="s">
        <v>40</v>
      </c>
      <c r="AX640" s="12" t="s">
        <v>77</v>
      </c>
      <c r="AY640" s="233" t="s">
        <v>146</v>
      </c>
    </row>
    <row r="641" s="13" customFormat="1">
      <c r="B641" s="239"/>
      <c r="D641" s="225" t="s">
        <v>236</v>
      </c>
      <c r="E641" s="240" t="s">
        <v>5</v>
      </c>
      <c r="F641" s="241" t="s">
        <v>1284</v>
      </c>
      <c r="H641" s="242">
        <v>8.6660000000000004</v>
      </c>
      <c r="I641" s="243"/>
      <c r="L641" s="239"/>
      <c r="M641" s="244"/>
      <c r="N641" s="245"/>
      <c r="O641" s="245"/>
      <c r="P641" s="245"/>
      <c r="Q641" s="245"/>
      <c r="R641" s="245"/>
      <c r="S641" s="245"/>
      <c r="T641" s="246"/>
      <c r="AT641" s="240" t="s">
        <v>236</v>
      </c>
      <c r="AU641" s="240" t="s">
        <v>89</v>
      </c>
      <c r="AV641" s="13" t="s">
        <v>89</v>
      </c>
      <c r="AW641" s="13" t="s">
        <v>40</v>
      </c>
      <c r="AX641" s="13" t="s">
        <v>77</v>
      </c>
      <c r="AY641" s="240" t="s">
        <v>146</v>
      </c>
    </row>
    <row r="642" s="14" customFormat="1">
      <c r="B642" s="247"/>
      <c r="D642" s="225" t="s">
        <v>236</v>
      </c>
      <c r="E642" s="248" t="s">
        <v>5</v>
      </c>
      <c r="F642" s="249" t="s">
        <v>242</v>
      </c>
      <c r="H642" s="250">
        <v>718.26700000000005</v>
      </c>
      <c r="I642" s="251"/>
      <c r="L642" s="247"/>
      <c r="M642" s="252"/>
      <c r="N642" s="253"/>
      <c r="O642" s="253"/>
      <c r="P642" s="253"/>
      <c r="Q642" s="253"/>
      <c r="R642" s="253"/>
      <c r="S642" s="253"/>
      <c r="T642" s="254"/>
      <c r="AT642" s="248" t="s">
        <v>236</v>
      </c>
      <c r="AU642" s="248" t="s">
        <v>89</v>
      </c>
      <c r="AV642" s="14" t="s">
        <v>145</v>
      </c>
      <c r="AW642" s="14" t="s">
        <v>40</v>
      </c>
      <c r="AX642" s="14" t="s">
        <v>84</v>
      </c>
      <c r="AY642" s="248" t="s">
        <v>146</v>
      </c>
    </row>
    <row r="643" s="1" customFormat="1" ht="16.5" customHeight="1">
      <c r="B643" s="212"/>
      <c r="C643" s="213" t="s">
        <v>1285</v>
      </c>
      <c r="D643" s="213" t="s">
        <v>148</v>
      </c>
      <c r="E643" s="214" t="s">
        <v>1286</v>
      </c>
      <c r="F643" s="215" t="s">
        <v>1287</v>
      </c>
      <c r="G643" s="216" t="s">
        <v>232</v>
      </c>
      <c r="H643" s="217">
        <v>17.332999999999998</v>
      </c>
      <c r="I643" s="218"/>
      <c r="J643" s="219">
        <f>ROUND(I643*H643,2)</f>
        <v>0</v>
      </c>
      <c r="K643" s="215" t="s">
        <v>233</v>
      </c>
      <c r="L643" s="48"/>
      <c r="M643" s="220" t="s">
        <v>5</v>
      </c>
      <c r="N643" s="221" t="s">
        <v>49</v>
      </c>
      <c r="O643" s="49"/>
      <c r="P643" s="222">
        <f>O643*H643</f>
        <v>0</v>
      </c>
      <c r="Q643" s="222">
        <v>0.00034000000000000002</v>
      </c>
      <c r="R643" s="222">
        <f>Q643*H643</f>
        <v>0.0058932200000000002</v>
      </c>
      <c r="S643" s="222">
        <v>0</v>
      </c>
      <c r="T643" s="223">
        <f>S643*H643</f>
        <v>0</v>
      </c>
      <c r="AR643" s="26" t="s">
        <v>329</v>
      </c>
      <c r="AT643" s="26" t="s">
        <v>148</v>
      </c>
      <c r="AU643" s="26" t="s">
        <v>89</v>
      </c>
      <c r="AY643" s="26" t="s">
        <v>146</v>
      </c>
      <c r="BE643" s="224">
        <f>IF(N643="základní",J643,0)</f>
        <v>0</v>
      </c>
      <c r="BF643" s="224">
        <f>IF(N643="snížená",J643,0)</f>
        <v>0</v>
      </c>
      <c r="BG643" s="224">
        <f>IF(N643="zákl. přenesená",J643,0)</f>
        <v>0</v>
      </c>
      <c r="BH643" s="224">
        <f>IF(N643="sníž. přenesená",J643,0)</f>
        <v>0</v>
      </c>
      <c r="BI643" s="224">
        <f>IF(N643="nulová",J643,0)</f>
        <v>0</v>
      </c>
      <c r="BJ643" s="26" t="s">
        <v>89</v>
      </c>
      <c r="BK643" s="224">
        <f>ROUND(I643*H643,2)</f>
        <v>0</v>
      </c>
      <c r="BL643" s="26" t="s">
        <v>329</v>
      </c>
      <c r="BM643" s="26" t="s">
        <v>1288</v>
      </c>
    </row>
    <row r="644" s="1" customFormat="1">
      <c r="B644" s="48"/>
      <c r="D644" s="225" t="s">
        <v>153</v>
      </c>
      <c r="F644" s="226" t="s">
        <v>1289</v>
      </c>
      <c r="I644" s="227"/>
      <c r="L644" s="48"/>
      <c r="M644" s="228"/>
      <c r="N644" s="49"/>
      <c r="O644" s="49"/>
      <c r="P644" s="49"/>
      <c r="Q644" s="49"/>
      <c r="R644" s="49"/>
      <c r="S644" s="49"/>
      <c r="T644" s="87"/>
      <c r="AT644" s="26" t="s">
        <v>153</v>
      </c>
      <c r="AU644" s="26" t="s">
        <v>89</v>
      </c>
    </row>
    <row r="645" s="12" customFormat="1">
      <c r="B645" s="232"/>
      <c r="D645" s="225" t="s">
        <v>236</v>
      </c>
      <c r="E645" s="233" t="s">
        <v>5</v>
      </c>
      <c r="F645" s="234" t="s">
        <v>1110</v>
      </c>
      <c r="H645" s="233" t="s">
        <v>5</v>
      </c>
      <c r="I645" s="235"/>
      <c r="L645" s="232"/>
      <c r="M645" s="236"/>
      <c r="N645" s="237"/>
      <c r="O645" s="237"/>
      <c r="P645" s="237"/>
      <c r="Q645" s="237"/>
      <c r="R645" s="237"/>
      <c r="S645" s="237"/>
      <c r="T645" s="238"/>
      <c r="AT645" s="233" t="s">
        <v>236</v>
      </c>
      <c r="AU645" s="233" t="s">
        <v>89</v>
      </c>
      <c r="AV645" s="12" t="s">
        <v>84</v>
      </c>
      <c r="AW645" s="12" t="s">
        <v>40</v>
      </c>
      <c r="AX645" s="12" t="s">
        <v>77</v>
      </c>
      <c r="AY645" s="233" t="s">
        <v>146</v>
      </c>
    </row>
    <row r="646" s="12" customFormat="1">
      <c r="B646" s="232"/>
      <c r="D646" s="225" t="s">
        <v>236</v>
      </c>
      <c r="E646" s="233" t="s">
        <v>5</v>
      </c>
      <c r="F646" s="234" t="s">
        <v>627</v>
      </c>
      <c r="H646" s="233" t="s">
        <v>5</v>
      </c>
      <c r="I646" s="235"/>
      <c r="L646" s="232"/>
      <c r="M646" s="236"/>
      <c r="N646" s="237"/>
      <c r="O646" s="237"/>
      <c r="P646" s="237"/>
      <c r="Q646" s="237"/>
      <c r="R646" s="237"/>
      <c r="S646" s="237"/>
      <c r="T646" s="238"/>
      <c r="AT646" s="233" t="s">
        <v>236</v>
      </c>
      <c r="AU646" s="233" t="s">
        <v>89</v>
      </c>
      <c r="AV646" s="12" t="s">
        <v>84</v>
      </c>
      <c r="AW646" s="12" t="s">
        <v>40</v>
      </c>
      <c r="AX646" s="12" t="s">
        <v>77</v>
      </c>
      <c r="AY646" s="233" t="s">
        <v>146</v>
      </c>
    </row>
    <row r="647" s="13" customFormat="1">
      <c r="B647" s="239"/>
      <c r="D647" s="225" t="s">
        <v>236</v>
      </c>
      <c r="E647" s="240" t="s">
        <v>5</v>
      </c>
      <c r="F647" s="241" t="s">
        <v>1290</v>
      </c>
      <c r="H647" s="242">
        <v>17.332999999999998</v>
      </c>
      <c r="I647" s="243"/>
      <c r="L647" s="239"/>
      <c r="M647" s="244"/>
      <c r="N647" s="245"/>
      <c r="O647" s="245"/>
      <c r="P647" s="245"/>
      <c r="Q647" s="245"/>
      <c r="R647" s="245"/>
      <c r="S647" s="245"/>
      <c r="T647" s="246"/>
      <c r="AT647" s="240" t="s">
        <v>236</v>
      </c>
      <c r="AU647" s="240" t="s">
        <v>89</v>
      </c>
      <c r="AV647" s="13" t="s">
        <v>89</v>
      </c>
      <c r="AW647" s="13" t="s">
        <v>40</v>
      </c>
      <c r="AX647" s="13" t="s">
        <v>77</v>
      </c>
      <c r="AY647" s="240" t="s">
        <v>146</v>
      </c>
    </row>
    <row r="648" s="14" customFormat="1">
      <c r="B648" s="247"/>
      <c r="D648" s="225" t="s">
        <v>236</v>
      </c>
      <c r="E648" s="248" t="s">
        <v>5</v>
      </c>
      <c r="F648" s="249" t="s">
        <v>242</v>
      </c>
      <c r="H648" s="250">
        <v>17.332999999999998</v>
      </c>
      <c r="I648" s="251"/>
      <c r="L648" s="247"/>
      <c r="M648" s="252"/>
      <c r="N648" s="253"/>
      <c r="O648" s="253"/>
      <c r="P648" s="253"/>
      <c r="Q648" s="253"/>
      <c r="R648" s="253"/>
      <c r="S648" s="253"/>
      <c r="T648" s="254"/>
      <c r="AT648" s="248" t="s">
        <v>236</v>
      </c>
      <c r="AU648" s="248" t="s">
        <v>89</v>
      </c>
      <c r="AV648" s="14" t="s">
        <v>145</v>
      </c>
      <c r="AW648" s="14" t="s">
        <v>40</v>
      </c>
      <c r="AX648" s="14" t="s">
        <v>84</v>
      </c>
      <c r="AY648" s="248" t="s">
        <v>146</v>
      </c>
    </row>
    <row r="649" s="1" customFormat="1" ht="25.5" customHeight="1">
      <c r="B649" s="212"/>
      <c r="C649" s="213" t="s">
        <v>1291</v>
      </c>
      <c r="D649" s="213" t="s">
        <v>148</v>
      </c>
      <c r="E649" s="214" t="s">
        <v>1292</v>
      </c>
      <c r="F649" s="215" t="s">
        <v>1293</v>
      </c>
      <c r="G649" s="216" t="s">
        <v>232</v>
      </c>
      <c r="H649" s="217">
        <v>73.25</v>
      </c>
      <c r="I649" s="218"/>
      <c r="J649" s="219">
        <f>ROUND(I649*H649,2)</f>
        <v>0</v>
      </c>
      <c r="K649" s="215" t="s">
        <v>233</v>
      </c>
      <c r="L649" s="48"/>
      <c r="M649" s="220" t="s">
        <v>5</v>
      </c>
      <c r="N649" s="221" t="s">
        <v>49</v>
      </c>
      <c r="O649" s="49"/>
      <c r="P649" s="222">
        <f>O649*H649</f>
        <v>0</v>
      </c>
      <c r="Q649" s="222">
        <v>0.00013999999999999999</v>
      </c>
      <c r="R649" s="222">
        <f>Q649*H649</f>
        <v>0.010254999999999999</v>
      </c>
      <c r="S649" s="222">
        <v>0</v>
      </c>
      <c r="T649" s="223">
        <f>S649*H649</f>
        <v>0</v>
      </c>
      <c r="AR649" s="26" t="s">
        <v>329</v>
      </c>
      <c r="AT649" s="26" t="s">
        <v>148</v>
      </c>
      <c r="AU649" s="26" t="s">
        <v>89</v>
      </c>
      <c r="AY649" s="26" t="s">
        <v>146</v>
      </c>
      <c r="BE649" s="224">
        <f>IF(N649="základní",J649,0)</f>
        <v>0</v>
      </c>
      <c r="BF649" s="224">
        <f>IF(N649="snížená",J649,0)</f>
        <v>0</v>
      </c>
      <c r="BG649" s="224">
        <f>IF(N649="zákl. přenesená",J649,0)</f>
        <v>0</v>
      </c>
      <c r="BH649" s="224">
        <f>IF(N649="sníž. přenesená",J649,0)</f>
        <v>0</v>
      </c>
      <c r="BI649" s="224">
        <f>IF(N649="nulová",J649,0)</f>
        <v>0</v>
      </c>
      <c r="BJ649" s="26" t="s">
        <v>89</v>
      </c>
      <c r="BK649" s="224">
        <f>ROUND(I649*H649,2)</f>
        <v>0</v>
      </c>
      <c r="BL649" s="26" t="s">
        <v>329</v>
      </c>
      <c r="BM649" s="26" t="s">
        <v>1294</v>
      </c>
    </row>
    <row r="650" s="1" customFormat="1">
      <c r="B650" s="48"/>
      <c r="D650" s="225" t="s">
        <v>153</v>
      </c>
      <c r="F650" s="226" t="s">
        <v>1295</v>
      </c>
      <c r="I650" s="227"/>
      <c r="L650" s="48"/>
      <c r="M650" s="228"/>
      <c r="N650" s="49"/>
      <c r="O650" s="49"/>
      <c r="P650" s="49"/>
      <c r="Q650" s="49"/>
      <c r="R650" s="49"/>
      <c r="S650" s="49"/>
      <c r="T650" s="87"/>
      <c r="AT650" s="26" t="s">
        <v>153</v>
      </c>
      <c r="AU650" s="26" t="s">
        <v>89</v>
      </c>
    </row>
    <row r="651" s="1" customFormat="1" ht="16.5" customHeight="1">
      <c r="B651" s="212"/>
      <c r="C651" s="213" t="s">
        <v>1296</v>
      </c>
      <c r="D651" s="213" t="s">
        <v>148</v>
      </c>
      <c r="E651" s="214" t="s">
        <v>1297</v>
      </c>
      <c r="F651" s="215" t="s">
        <v>1298</v>
      </c>
      <c r="G651" s="216" t="s">
        <v>232</v>
      </c>
      <c r="H651" s="217">
        <v>73.25</v>
      </c>
      <c r="I651" s="218"/>
      <c r="J651" s="219">
        <f>ROUND(I651*H651,2)</f>
        <v>0</v>
      </c>
      <c r="K651" s="215" t="s">
        <v>233</v>
      </c>
      <c r="L651" s="48"/>
      <c r="M651" s="220" t="s">
        <v>5</v>
      </c>
      <c r="N651" s="221" t="s">
        <v>49</v>
      </c>
      <c r="O651" s="49"/>
      <c r="P651" s="222">
        <f>O651*H651</f>
        <v>0</v>
      </c>
      <c r="Q651" s="222">
        <v>0.00072000000000000005</v>
      </c>
      <c r="R651" s="222">
        <f>Q651*H651</f>
        <v>0.052740000000000002</v>
      </c>
      <c r="S651" s="222">
        <v>0</v>
      </c>
      <c r="T651" s="223">
        <f>S651*H651</f>
        <v>0</v>
      </c>
      <c r="AR651" s="26" t="s">
        <v>329</v>
      </c>
      <c r="AT651" s="26" t="s">
        <v>148</v>
      </c>
      <c r="AU651" s="26" t="s">
        <v>89</v>
      </c>
      <c r="AY651" s="26" t="s">
        <v>146</v>
      </c>
      <c r="BE651" s="224">
        <f>IF(N651="základní",J651,0)</f>
        <v>0</v>
      </c>
      <c r="BF651" s="224">
        <f>IF(N651="snížená",J651,0)</f>
        <v>0</v>
      </c>
      <c r="BG651" s="224">
        <f>IF(N651="zákl. přenesená",J651,0)</f>
        <v>0</v>
      </c>
      <c r="BH651" s="224">
        <f>IF(N651="sníž. přenesená",J651,0)</f>
        <v>0</v>
      </c>
      <c r="BI651" s="224">
        <f>IF(N651="nulová",J651,0)</f>
        <v>0</v>
      </c>
      <c r="BJ651" s="26" t="s">
        <v>89</v>
      </c>
      <c r="BK651" s="224">
        <f>ROUND(I651*H651,2)</f>
        <v>0</v>
      </c>
      <c r="BL651" s="26" t="s">
        <v>329</v>
      </c>
      <c r="BM651" s="26" t="s">
        <v>1299</v>
      </c>
    </row>
    <row r="652" s="1" customFormat="1">
      <c r="B652" s="48"/>
      <c r="D652" s="225" t="s">
        <v>153</v>
      </c>
      <c r="F652" s="226" t="s">
        <v>1300</v>
      </c>
      <c r="I652" s="227"/>
      <c r="L652" s="48"/>
      <c r="M652" s="228"/>
      <c r="N652" s="49"/>
      <c r="O652" s="49"/>
      <c r="P652" s="49"/>
      <c r="Q652" s="49"/>
      <c r="R652" s="49"/>
      <c r="S652" s="49"/>
      <c r="T652" s="87"/>
      <c r="AT652" s="26" t="s">
        <v>153</v>
      </c>
      <c r="AU652" s="26" t="s">
        <v>89</v>
      </c>
    </row>
    <row r="653" s="11" customFormat="1" ht="29.88" customHeight="1">
      <c r="B653" s="199"/>
      <c r="D653" s="200" t="s">
        <v>76</v>
      </c>
      <c r="E653" s="210" t="s">
        <v>1301</v>
      </c>
      <c r="F653" s="210" t="s">
        <v>1302</v>
      </c>
      <c r="I653" s="202"/>
      <c r="J653" s="211">
        <f>BK653</f>
        <v>0</v>
      </c>
      <c r="L653" s="199"/>
      <c r="M653" s="204"/>
      <c r="N653" s="205"/>
      <c r="O653" s="205"/>
      <c r="P653" s="206">
        <f>SUM(P654:P668)</f>
        <v>0</v>
      </c>
      <c r="Q653" s="205"/>
      <c r="R653" s="206">
        <f>SUM(R654:R668)</f>
        <v>0.056926800000000007</v>
      </c>
      <c r="S653" s="205"/>
      <c r="T653" s="207">
        <f>SUM(T654:T668)</f>
        <v>0</v>
      </c>
      <c r="AR653" s="200" t="s">
        <v>89</v>
      </c>
      <c r="AT653" s="208" t="s">
        <v>76</v>
      </c>
      <c r="AU653" s="208" t="s">
        <v>84</v>
      </c>
      <c r="AY653" s="200" t="s">
        <v>146</v>
      </c>
      <c r="BK653" s="209">
        <f>SUM(BK654:BK668)</f>
        <v>0</v>
      </c>
    </row>
    <row r="654" s="1" customFormat="1" ht="16.5" customHeight="1">
      <c r="B654" s="212"/>
      <c r="C654" s="213" t="s">
        <v>1303</v>
      </c>
      <c r="D654" s="213" t="s">
        <v>148</v>
      </c>
      <c r="E654" s="214" t="s">
        <v>1304</v>
      </c>
      <c r="F654" s="215" t="s">
        <v>1305</v>
      </c>
      <c r="G654" s="216" t="s">
        <v>232</v>
      </c>
      <c r="H654" s="217">
        <v>150</v>
      </c>
      <c r="I654" s="218"/>
      <c r="J654" s="219">
        <f>ROUND(I654*H654,2)</f>
        <v>0</v>
      </c>
      <c r="K654" s="215" t="s">
        <v>233</v>
      </c>
      <c r="L654" s="48"/>
      <c r="M654" s="220" t="s">
        <v>5</v>
      </c>
      <c r="N654" s="221" t="s">
        <v>49</v>
      </c>
      <c r="O654" s="49"/>
      <c r="P654" s="222">
        <f>O654*H654</f>
        <v>0</v>
      </c>
      <c r="Q654" s="222">
        <v>0</v>
      </c>
      <c r="R654" s="222">
        <f>Q654*H654</f>
        <v>0</v>
      </c>
      <c r="S654" s="222">
        <v>0</v>
      </c>
      <c r="T654" s="223">
        <f>S654*H654</f>
        <v>0</v>
      </c>
      <c r="AR654" s="26" t="s">
        <v>329</v>
      </c>
      <c r="AT654" s="26" t="s">
        <v>148</v>
      </c>
      <c r="AU654" s="26" t="s">
        <v>89</v>
      </c>
      <c r="AY654" s="26" t="s">
        <v>146</v>
      </c>
      <c r="BE654" s="224">
        <f>IF(N654="základní",J654,0)</f>
        <v>0</v>
      </c>
      <c r="BF654" s="224">
        <f>IF(N654="snížená",J654,0)</f>
        <v>0</v>
      </c>
      <c r="BG654" s="224">
        <f>IF(N654="zákl. přenesená",J654,0)</f>
        <v>0</v>
      </c>
      <c r="BH654" s="224">
        <f>IF(N654="sníž. přenesená",J654,0)</f>
        <v>0</v>
      </c>
      <c r="BI654" s="224">
        <f>IF(N654="nulová",J654,0)</f>
        <v>0</v>
      </c>
      <c r="BJ654" s="26" t="s">
        <v>89</v>
      </c>
      <c r="BK654" s="224">
        <f>ROUND(I654*H654,2)</f>
        <v>0</v>
      </c>
      <c r="BL654" s="26" t="s">
        <v>329</v>
      </c>
      <c r="BM654" s="26" t="s">
        <v>1306</v>
      </c>
    </row>
    <row r="655" s="1" customFormat="1">
      <c r="B655" s="48"/>
      <c r="D655" s="225" t="s">
        <v>153</v>
      </c>
      <c r="F655" s="226" t="s">
        <v>1307</v>
      </c>
      <c r="I655" s="227"/>
      <c r="L655" s="48"/>
      <c r="M655" s="228"/>
      <c r="N655" s="49"/>
      <c r="O655" s="49"/>
      <c r="P655" s="49"/>
      <c r="Q655" s="49"/>
      <c r="R655" s="49"/>
      <c r="S655" s="49"/>
      <c r="T655" s="87"/>
      <c r="AT655" s="26" t="s">
        <v>153</v>
      </c>
      <c r="AU655" s="26" t="s">
        <v>89</v>
      </c>
    </row>
    <row r="656" s="1" customFormat="1" ht="16.5" customHeight="1">
      <c r="B656" s="212"/>
      <c r="C656" s="266" t="s">
        <v>1308</v>
      </c>
      <c r="D656" s="266" t="s">
        <v>881</v>
      </c>
      <c r="E656" s="267" t="s">
        <v>1309</v>
      </c>
      <c r="F656" s="268" t="s">
        <v>1310</v>
      </c>
      <c r="G656" s="269" t="s">
        <v>232</v>
      </c>
      <c r="H656" s="270">
        <v>157.5</v>
      </c>
      <c r="I656" s="271"/>
      <c r="J656" s="272">
        <f>ROUND(I656*H656,2)</f>
        <v>0</v>
      </c>
      <c r="K656" s="268" t="s">
        <v>233</v>
      </c>
      <c r="L656" s="273"/>
      <c r="M656" s="274" t="s">
        <v>5</v>
      </c>
      <c r="N656" s="275" t="s">
        <v>49</v>
      </c>
      <c r="O656" s="49"/>
      <c r="P656" s="222">
        <f>O656*H656</f>
        <v>0</v>
      </c>
      <c r="Q656" s="222">
        <v>0</v>
      </c>
      <c r="R656" s="222">
        <f>Q656*H656</f>
        <v>0</v>
      </c>
      <c r="S656" s="222">
        <v>0</v>
      </c>
      <c r="T656" s="223">
        <f>S656*H656</f>
        <v>0</v>
      </c>
      <c r="AR656" s="26" t="s">
        <v>452</v>
      </c>
      <c r="AT656" s="26" t="s">
        <v>881</v>
      </c>
      <c r="AU656" s="26" t="s">
        <v>89</v>
      </c>
      <c r="AY656" s="26" t="s">
        <v>146</v>
      </c>
      <c r="BE656" s="224">
        <f>IF(N656="základní",J656,0)</f>
        <v>0</v>
      </c>
      <c r="BF656" s="224">
        <f>IF(N656="snížená",J656,0)</f>
        <v>0</v>
      </c>
      <c r="BG656" s="224">
        <f>IF(N656="zákl. přenesená",J656,0)</f>
        <v>0</v>
      </c>
      <c r="BH656" s="224">
        <f>IF(N656="sníž. přenesená",J656,0)</f>
        <v>0</v>
      </c>
      <c r="BI656" s="224">
        <f>IF(N656="nulová",J656,0)</f>
        <v>0</v>
      </c>
      <c r="BJ656" s="26" t="s">
        <v>89</v>
      </c>
      <c r="BK656" s="224">
        <f>ROUND(I656*H656,2)</f>
        <v>0</v>
      </c>
      <c r="BL656" s="26" t="s">
        <v>329</v>
      </c>
      <c r="BM656" s="26" t="s">
        <v>1311</v>
      </c>
    </row>
    <row r="657" s="1" customFormat="1">
      <c r="B657" s="48"/>
      <c r="D657" s="225" t="s">
        <v>153</v>
      </c>
      <c r="F657" s="226" t="s">
        <v>1310</v>
      </c>
      <c r="I657" s="227"/>
      <c r="L657" s="48"/>
      <c r="M657" s="228"/>
      <c r="N657" s="49"/>
      <c r="O657" s="49"/>
      <c r="P657" s="49"/>
      <c r="Q657" s="49"/>
      <c r="R657" s="49"/>
      <c r="S657" s="49"/>
      <c r="T657" s="87"/>
      <c r="AT657" s="26" t="s">
        <v>153</v>
      </c>
      <c r="AU657" s="26" t="s">
        <v>89</v>
      </c>
    </row>
    <row r="658" s="13" customFormat="1">
      <c r="B658" s="239"/>
      <c r="D658" s="225" t="s">
        <v>236</v>
      </c>
      <c r="F658" s="241" t="s">
        <v>1312</v>
      </c>
      <c r="H658" s="242">
        <v>157.5</v>
      </c>
      <c r="I658" s="243"/>
      <c r="L658" s="239"/>
      <c r="M658" s="244"/>
      <c r="N658" s="245"/>
      <c r="O658" s="245"/>
      <c r="P658" s="245"/>
      <c r="Q658" s="245"/>
      <c r="R658" s="245"/>
      <c r="S658" s="245"/>
      <c r="T658" s="246"/>
      <c r="AT658" s="240" t="s">
        <v>236</v>
      </c>
      <c r="AU658" s="240" t="s">
        <v>89</v>
      </c>
      <c r="AV658" s="13" t="s">
        <v>89</v>
      </c>
      <c r="AW658" s="13" t="s">
        <v>6</v>
      </c>
      <c r="AX658" s="13" t="s">
        <v>84</v>
      </c>
      <c r="AY658" s="240" t="s">
        <v>146</v>
      </c>
    </row>
    <row r="659" s="1" customFormat="1" ht="25.5" customHeight="1">
      <c r="B659" s="212"/>
      <c r="C659" s="213" t="s">
        <v>1313</v>
      </c>
      <c r="D659" s="213" t="s">
        <v>148</v>
      </c>
      <c r="E659" s="214" t="s">
        <v>1314</v>
      </c>
      <c r="F659" s="215" t="s">
        <v>1315</v>
      </c>
      <c r="G659" s="216" t="s">
        <v>232</v>
      </c>
      <c r="H659" s="217">
        <v>105.42</v>
      </c>
      <c r="I659" s="218"/>
      <c r="J659" s="219">
        <f>ROUND(I659*H659,2)</f>
        <v>0</v>
      </c>
      <c r="K659" s="215" t="s">
        <v>233</v>
      </c>
      <c r="L659" s="48"/>
      <c r="M659" s="220" t="s">
        <v>5</v>
      </c>
      <c r="N659" s="221" t="s">
        <v>49</v>
      </c>
      <c r="O659" s="49"/>
      <c r="P659" s="222">
        <f>O659*H659</f>
        <v>0</v>
      </c>
      <c r="Q659" s="222">
        <v>0.00020000000000000001</v>
      </c>
      <c r="R659" s="222">
        <f>Q659*H659</f>
        <v>0.021084000000000002</v>
      </c>
      <c r="S659" s="222">
        <v>0</v>
      </c>
      <c r="T659" s="223">
        <f>S659*H659</f>
        <v>0</v>
      </c>
      <c r="AR659" s="26" t="s">
        <v>329</v>
      </c>
      <c r="AT659" s="26" t="s">
        <v>148</v>
      </c>
      <c r="AU659" s="26" t="s">
        <v>89</v>
      </c>
      <c r="AY659" s="26" t="s">
        <v>146</v>
      </c>
      <c r="BE659" s="224">
        <f>IF(N659="základní",J659,0)</f>
        <v>0</v>
      </c>
      <c r="BF659" s="224">
        <f>IF(N659="snížená",J659,0)</f>
        <v>0</v>
      </c>
      <c r="BG659" s="224">
        <f>IF(N659="zákl. přenesená",J659,0)</f>
        <v>0</v>
      </c>
      <c r="BH659" s="224">
        <f>IF(N659="sníž. přenesená",J659,0)</f>
        <v>0</v>
      </c>
      <c r="BI659" s="224">
        <f>IF(N659="nulová",J659,0)</f>
        <v>0</v>
      </c>
      <c r="BJ659" s="26" t="s">
        <v>89</v>
      </c>
      <c r="BK659" s="224">
        <f>ROUND(I659*H659,2)</f>
        <v>0</v>
      </c>
      <c r="BL659" s="26" t="s">
        <v>329</v>
      </c>
      <c r="BM659" s="26" t="s">
        <v>1316</v>
      </c>
    </row>
    <row r="660" s="1" customFormat="1">
      <c r="B660" s="48"/>
      <c r="D660" s="225" t="s">
        <v>153</v>
      </c>
      <c r="F660" s="226" t="s">
        <v>1317</v>
      </c>
      <c r="I660" s="227"/>
      <c r="L660" s="48"/>
      <c r="M660" s="228"/>
      <c r="N660" s="49"/>
      <c r="O660" s="49"/>
      <c r="P660" s="49"/>
      <c r="Q660" s="49"/>
      <c r="R660" s="49"/>
      <c r="S660" s="49"/>
      <c r="T660" s="87"/>
      <c r="AT660" s="26" t="s">
        <v>153</v>
      </c>
      <c r="AU660" s="26" t="s">
        <v>89</v>
      </c>
    </row>
    <row r="661" s="12" customFormat="1">
      <c r="B661" s="232"/>
      <c r="D661" s="225" t="s">
        <v>236</v>
      </c>
      <c r="E661" s="233" t="s">
        <v>5</v>
      </c>
      <c r="F661" s="234" t="s">
        <v>858</v>
      </c>
      <c r="H661" s="233" t="s">
        <v>5</v>
      </c>
      <c r="I661" s="235"/>
      <c r="L661" s="232"/>
      <c r="M661" s="236"/>
      <c r="N661" s="237"/>
      <c r="O661" s="237"/>
      <c r="P661" s="237"/>
      <c r="Q661" s="237"/>
      <c r="R661" s="237"/>
      <c r="S661" s="237"/>
      <c r="T661" s="238"/>
      <c r="AT661" s="233" t="s">
        <v>236</v>
      </c>
      <c r="AU661" s="233" t="s">
        <v>89</v>
      </c>
      <c r="AV661" s="12" t="s">
        <v>84</v>
      </c>
      <c r="AW661" s="12" t="s">
        <v>40</v>
      </c>
      <c r="AX661" s="12" t="s">
        <v>77</v>
      </c>
      <c r="AY661" s="233" t="s">
        <v>146</v>
      </c>
    </row>
    <row r="662" s="12" customFormat="1">
      <c r="B662" s="232"/>
      <c r="D662" s="225" t="s">
        <v>236</v>
      </c>
      <c r="E662" s="233" t="s">
        <v>5</v>
      </c>
      <c r="F662" s="234" t="s">
        <v>687</v>
      </c>
      <c r="H662" s="233" t="s">
        <v>5</v>
      </c>
      <c r="I662" s="235"/>
      <c r="L662" s="232"/>
      <c r="M662" s="236"/>
      <c r="N662" s="237"/>
      <c r="O662" s="237"/>
      <c r="P662" s="237"/>
      <c r="Q662" s="237"/>
      <c r="R662" s="237"/>
      <c r="S662" s="237"/>
      <c r="T662" s="238"/>
      <c r="AT662" s="233" t="s">
        <v>236</v>
      </c>
      <c r="AU662" s="233" t="s">
        <v>89</v>
      </c>
      <c r="AV662" s="12" t="s">
        <v>84</v>
      </c>
      <c r="AW662" s="12" t="s">
        <v>40</v>
      </c>
      <c r="AX662" s="12" t="s">
        <v>77</v>
      </c>
      <c r="AY662" s="233" t="s">
        <v>146</v>
      </c>
    </row>
    <row r="663" s="13" customFormat="1">
      <c r="B663" s="239"/>
      <c r="D663" s="225" t="s">
        <v>236</v>
      </c>
      <c r="E663" s="240" t="s">
        <v>5</v>
      </c>
      <c r="F663" s="241" t="s">
        <v>1318</v>
      </c>
      <c r="H663" s="242">
        <v>105.42</v>
      </c>
      <c r="I663" s="243"/>
      <c r="L663" s="239"/>
      <c r="M663" s="244"/>
      <c r="N663" s="245"/>
      <c r="O663" s="245"/>
      <c r="P663" s="245"/>
      <c r="Q663" s="245"/>
      <c r="R663" s="245"/>
      <c r="S663" s="245"/>
      <c r="T663" s="246"/>
      <c r="AT663" s="240" t="s">
        <v>236</v>
      </c>
      <c r="AU663" s="240" t="s">
        <v>89</v>
      </c>
      <c r="AV663" s="13" t="s">
        <v>89</v>
      </c>
      <c r="AW663" s="13" t="s">
        <v>40</v>
      </c>
      <c r="AX663" s="13" t="s">
        <v>77</v>
      </c>
      <c r="AY663" s="240" t="s">
        <v>146</v>
      </c>
    </row>
    <row r="664" s="14" customFormat="1">
      <c r="B664" s="247"/>
      <c r="D664" s="225" t="s">
        <v>236</v>
      </c>
      <c r="E664" s="248" t="s">
        <v>5</v>
      </c>
      <c r="F664" s="249" t="s">
        <v>242</v>
      </c>
      <c r="H664" s="250">
        <v>105.42</v>
      </c>
      <c r="I664" s="251"/>
      <c r="L664" s="247"/>
      <c r="M664" s="252"/>
      <c r="N664" s="253"/>
      <c r="O664" s="253"/>
      <c r="P664" s="253"/>
      <c r="Q664" s="253"/>
      <c r="R664" s="253"/>
      <c r="S664" s="253"/>
      <c r="T664" s="254"/>
      <c r="AT664" s="248" t="s">
        <v>236</v>
      </c>
      <c r="AU664" s="248" t="s">
        <v>89</v>
      </c>
      <c r="AV664" s="14" t="s">
        <v>145</v>
      </c>
      <c r="AW664" s="14" t="s">
        <v>40</v>
      </c>
      <c r="AX664" s="14" t="s">
        <v>84</v>
      </c>
      <c r="AY664" s="248" t="s">
        <v>146</v>
      </c>
    </row>
    <row r="665" s="1" customFormat="1" ht="25.5" customHeight="1">
      <c r="B665" s="212"/>
      <c r="C665" s="213" t="s">
        <v>1319</v>
      </c>
      <c r="D665" s="213" t="s">
        <v>148</v>
      </c>
      <c r="E665" s="214" t="s">
        <v>1320</v>
      </c>
      <c r="F665" s="215" t="s">
        <v>1321</v>
      </c>
      <c r="G665" s="216" t="s">
        <v>232</v>
      </c>
      <c r="H665" s="217">
        <v>105.42</v>
      </c>
      <c r="I665" s="218"/>
      <c r="J665" s="219">
        <f>ROUND(I665*H665,2)</f>
        <v>0</v>
      </c>
      <c r="K665" s="215" t="s">
        <v>233</v>
      </c>
      <c r="L665" s="48"/>
      <c r="M665" s="220" t="s">
        <v>5</v>
      </c>
      <c r="N665" s="221" t="s">
        <v>49</v>
      </c>
      <c r="O665" s="49"/>
      <c r="P665" s="222">
        <f>O665*H665</f>
        <v>0</v>
      </c>
      <c r="Q665" s="222">
        <v>0.00032000000000000003</v>
      </c>
      <c r="R665" s="222">
        <f>Q665*H665</f>
        <v>0.033734400000000005</v>
      </c>
      <c r="S665" s="222">
        <v>0</v>
      </c>
      <c r="T665" s="223">
        <f>S665*H665</f>
        <v>0</v>
      </c>
      <c r="AR665" s="26" t="s">
        <v>329</v>
      </c>
      <c r="AT665" s="26" t="s">
        <v>148</v>
      </c>
      <c r="AU665" s="26" t="s">
        <v>89</v>
      </c>
      <c r="AY665" s="26" t="s">
        <v>146</v>
      </c>
      <c r="BE665" s="224">
        <f>IF(N665="základní",J665,0)</f>
        <v>0</v>
      </c>
      <c r="BF665" s="224">
        <f>IF(N665="snížená",J665,0)</f>
        <v>0</v>
      </c>
      <c r="BG665" s="224">
        <f>IF(N665="zákl. přenesená",J665,0)</f>
        <v>0</v>
      </c>
      <c r="BH665" s="224">
        <f>IF(N665="sníž. přenesená",J665,0)</f>
        <v>0</v>
      </c>
      <c r="BI665" s="224">
        <f>IF(N665="nulová",J665,0)</f>
        <v>0</v>
      </c>
      <c r="BJ665" s="26" t="s">
        <v>89</v>
      </c>
      <c r="BK665" s="224">
        <f>ROUND(I665*H665,2)</f>
        <v>0</v>
      </c>
      <c r="BL665" s="26" t="s">
        <v>329</v>
      </c>
      <c r="BM665" s="26" t="s">
        <v>1322</v>
      </c>
    </row>
    <row r="666" s="1" customFormat="1">
      <c r="B666" s="48"/>
      <c r="D666" s="225" t="s">
        <v>153</v>
      </c>
      <c r="F666" s="226" t="s">
        <v>1323</v>
      </c>
      <c r="I666" s="227"/>
      <c r="L666" s="48"/>
      <c r="M666" s="228"/>
      <c r="N666" s="49"/>
      <c r="O666" s="49"/>
      <c r="P666" s="49"/>
      <c r="Q666" s="49"/>
      <c r="R666" s="49"/>
      <c r="S666" s="49"/>
      <c r="T666" s="87"/>
      <c r="AT666" s="26" t="s">
        <v>153</v>
      </c>
      <c r="AU666" s="26" t="s">
        <v>89</v>
      </c>
    </row>
    <row r="667" s="1" customFormat="1" ht="25.5" customHeight="1">
      <c r="B667" s="212"/>
      <c r="C667" s="213" t="s">
        <v>1324</v>
      </c>
      <c r="D667" s="213" t="s">
        <v>148</v>
      </c>
      <c r="E667" s="214" t="s">
        <v>1325</v>
      </c>
      <c r="F667" s="215" t="s">
        <v>1326</v>
      </c>
      <c r="G667" s="216" t="s">
        <v>232</v>
      </c>
      <c r="H667" s="217">
        <v>105.42</v>
      </c>
      <c r="I667" s="218"/>
      <c r="J667" s="219">
        <f>ROUND(I667*H667,2)</f>
        <v>0</v>
      </c>
      <c r="K667" s="215" t="s">
        <v>233</v>
      </c>
      <c r="L667" s="48"/>
      <c r="M667" s="220" t="s">
        <v>5</v>
      </c>
      <c r="N667" s="221" t="s">
        <v>49</v>
      </c>
      <c r="O667" s="49"/>
      <c r="P667" s="222">
        <f>O667*H667</f>
        <v>0</v>
      </c>
      <c r="Q667" s="222">
        <v>2.0000000000000002E-05</v>
      </c>
      <c r="R667" s="222">
        <f>Q667*H667</f>
        <v>0.0021084000000000003</v>
      </c>
      <c r="S667" s="222">
        <v>0</v>
      </c>
      <c r="T667" s="223">
        <f>S667*H667</f>
        <v>0</v>
      </c>
      <c r="AR667" s="26" t="s">
        <v>329</v>
      </c>
      <c r="AT667" s="26" t="s">
        <v>148</v>
      </c>
      <c r="AU667" s="26" t="s">
        <v>89</v>
      </c>
      <c r="AY667" s="26" t="s">
        <v>146</v>
      </c>
      <c r="BE667" s="224">
        <f>IF(N667="základní",J667,0)</f>
        <v>0</v>
      </c>
      <c r="BF667" s="224">
        <f>IF(N667="snížená",J667,0)</f>
        <v>0</v>
      </c>
      <c r="BG667" s="224">
        <f>IF(N667="zákl. přenesená",J667,0)</f>
        <v>0</v>
      </c>
      <c r="BH667" s="224">
        <f>IF(N667="sníž. přenesená",J667,0)</f>
        <v>0</v>
      </c>
      <c r="BI667" s="224">
        <f>IF(N667="nulová",J667,0)</f>
        <v>0</v>
      </c>
      <c r="BJ667" s="26" t="s">
        <v>89</v>
      </c>
      <c r="BK667" s="224">
        <f>ROUND(I667*H667,2)</f>
        <v>0</v>
      </c>
      <c r="BL667" s="26" t="s">
        <v>329</v>
      </c>
      <c r="BM667" s="26" t="s">
        <v>1327</v>
      </c>
    </row>
    <row r="668" s="1" customFormat="1">
      <c r="B668" s="48"/>
      <c r="D668" s="225" t="s">
        <v>153</v>
      </c>
      <c r="F668" s="226" t="s">
        <v>1328</v>
      </c>
      <c r="I668" s="227"/>
      <c r="L668" s="48"/>
      <c r="M668" s="228"/>
      <c r="N668" s="49"/>
      <c r="O668" s="49"/>
      <c r="P668" s="49"/>
      <c r="Q668" s="49"/>
      <c r="R668" s="49"/>
      <c r="S668" s="49"/>
      <c r="T668" s="87"/>
      <c r="AT668" s="26" t="s">
        <v>153</v>
      </c>
      <c r="AU668" s="26" t="s">
        <v>89</v>
      </c>
    </row>
    <row r="669" s="11" customFormat="1" ht="29.88" customHeight="1">
      <c r="B669" s="199"/>
      <c r="D669" s="200" t="s">
        <v>76</v>
      </c>
      <c r="E669" s="210" t="s">
        <v>1329</v>
      </c>
      <c r="F669" s="210" t="s">
        <v>1330</v>
      </c>
      <c r="I669" s="202"/>
      <c r="J669" s="211">
        <f>BK669</f>
        <v>0</v>
      </c>
      <c r="L669" s="199"/>
      <c r="M669" s="204"/>
      <c r="N669" s="205"/>
      <c r="O669" s="205"/>
      <c r="P669" s="206">
        <f>SUM(P670:P675)</f>
        <v>0</v>
      </c>
      <c r="Q669" s="205"/>
      <c r="R669" s="206">
        <f>SUM(R670:R675)</f>
        <v>0.012959999999999999</v>
      </c>
      <c r="S669" s="205"/>
      <c r="T669" s="207">
        <f>SUM(T670:T675)</f>
        <v>0</v>
      </c>
      <c r="AR669" s="200" t="s">
        <v>89</v>
      </c>
      <c r="AT669" s="208" t="s">
        <v>76</v>
      </c>
      <c r="AU669" s="208" t="s">
        <v>84</v>
      </c>
      <c r="AY669" s="200" t="s">
        <v>146</v>
      </c>
      <c r="BK669" s="209">
        <f>SUM(BK670:BK675)</f>
        <v>0</v>
      </c>
    </row>
    <row r="670" s="1" customFormat="1" ht="16.5" customHeight="1">
      <c r="B670" s="212"/>
      <c r="C670" s="213" t="s">
        <v>1331</v>
      </c>
      <c r="D670" s="213" t="s">
        <v>148</v>
      </c>
      <c r="E670" s="214" t="s">
        <v>1332</v>
      </c>
      <c r="F670" s="215" t="s">
        <v>1333</v>
      </c>
      <c r="G670" s="216" t="s">
        <v>287</v>
      </c>
      <c r="H670" s="217">
        <v>8</v>
      </c>
      <c r="I670" s="218"/>
      <c r="J670" s="219">
        <f>ROUND(I670*H670,2)</f>
        <v>0</v>
      </c>
      <c r="K670" s="215" t="s">
        <v>233</v>
      </c>
      <c r="L670" s="48"/>
      <c r="M670" s="220" t="s">
        <v>5</v>
      </c>
      <c r="N670" s="221" t="s">
        <v>49</v>
      </c>
      <c r="O670" s="49"/>
      <c r="P670" s="222">
        <f>O670*H670</f>
        <v>0</v>
      </c>
      <c r="Q670" s="222">
        <v>0</v>
      </c>
      <c r="R670" s="222">
        <f>Q670*H670</f>
        <v>0</v>
      </c>
      <c r="S670" s="222">
        <v>0</v>
      </c>
      <c r="T670" s="223">
        <f>S670*H670</f>
        <v>0</v>
      </c>
      <c r="AR670" s="26" t="s">
        <v>329</v>
      </c>
      <c r="AT670" s="26" t="s">
        <v>148</v>
      </c>
      <c r="AU670" s="26" t="s">
        <v>89</v>
      </c>
      <c r="AY670" s="26" t="s">
        <v>146</v>
      </c>
      <c r="BE670" s="224">
        <f>IF(N670="základní",J670,0)</f>
        <v>0</v>
      </c>
      <c r="BF670" s="224">
        <f>IF(N670="snížená",J670,0)</f>
        <v>0</v>
      </c>
      <c r="BG670" s="224">
        <f>IF(N670="zákl. přenesená",J670,0)</f>
        <v>0</v>
      </c>
      <c r="BH670" s="224">
        <f>IF(N670="sníž. přenesená",J670,0)</f>
        <v>0</v>
      </c>
      <c r="BI670" s="224">
        <f>IF(N670="nulová",J670,0)</f>
        <v>0</v>
      </c>
      <c r="BJ670" s="26" t="s">
        <v>89</v>
      </c>
      <c r="BK670" s="224">
        <f>ROUND(I670*H670,2)</f>
        <v>0</v>
      </c>
      <c r="BL670" s="26" t="s">
        <v>329</v>
      </c>
      <c r="BM670" s="26" t="s">
        <v>1334</v>
      </c>
    </row>
    <row r="671" s="1" customFormat="1">
      <c r="B671" s="48"/>
      <c r="D671" s="225" t="s">
        <v>153</v>
      </c>
      <c r="F671" s="226" t="s">
        <v>1335</v>
      </c>
      <c r="I671" s="227"/>
      <c r="L671" s="48"/>
      <c r="M671" s="228"/>
      <c r="N671" s="49"/>
      <c r="O671" s="49"/>
      <c r="P671" s="49"/>
      <c r="Q671" s="49"/>
      <c r="R671" s="49"/>
      <c r="S671" s="49"/>
      <c r="T671" s="87"/>
      <c r="AT671" s="26" t="s">
        <v>153</v>
      </c>
      <c r="AU671" s="26" t="s">
        <v>89</v>
      </c>
    </row>
    <row r="672" s="1" customFormat="1" ht="16.5" customHeight="1">
      <c r="B672" s="212"/>
      <c r="C672" s="266" t="s">
        <v>1336</v>
      </c>
      <c r="D672" s="266" t="s">
        <v>881</v>
      </c>
      <c r="E672" s="267" t="s">
        <v>1337</v>
      </c>
      <c r="F672" s="268" t="s">
        <v>1338</v>
      </c>
      <c r="G672" s="269" t="s">
        <v>287</v>
      </c>
      <c r="H672" s="270">
        <v>8</v>
      </c>
      <c r="I672" s="271"/>
      <c r="J672" s="272">
        <f>ROUND(I672*H672,2)</f>
        <v>0</v>
      </c>
      <c r="K672" s="268" t="s">
        <v>233</v>
      </c>
      <c r="L672" s="273"/>
      <c r="M672" s="274" t="s">
        <v>5</v>
      </c>
      <c r="N672" s="275" t="s">
        <v>49</v>
      </c>
      <c r="O672" s="49"/>
      <c r="P672" s="222">
        <f>O672*H672</f>
        <v>0</v>
      </c>
      <c r="Q672" s="222">
        <v>0.0016199999999999999</v>
      </c>
      <c r="R672" s="222">
        <f>Q672*H672</f>
        <v>0.012959999999999999</v>
      </c>
      <c r="S672" s="222">
        <v>0</v>
      </c>
      <c r="T672" s="223">
        <f>S672*H672</f>
        <v>0</v>
      </c>
      <c r="AR672" s="26" t="s">
        <v>452</v>
      </c>
      <c r="AT672" s="26" t="s">
        <v>881</v>
      </c>
      <c r="AU672" s="26" t="s">
        <v>89</v>
      </c>
      <c r="AY672" s="26" t="s">
        <v>146</v>
      </c>
      <c r="BE672" s="224">
        <f>IF(N672="základní",J672,0)</f>
        <v>0</v>
      </c>
      <c r="BF672" s="224">
        <f>IF(N672="snížená",J672,0)</f>
        <v>0</v>
      </c>
      <c r="BG672" s="224">
        <f>IF(N672="zákl. přenesená",J672,0)</f>
        <v>0</v>
      </c>
      <c r="BH672" s="224">
        <f>IF(N672="sníž. přenesená",J672,0)</f>
        <v>0</v>
      </c>
      <c r="BI672" s="224">
        <f>IF(N672="nulová",J672,0)</f>
        <v>0</v>
      </c>
      <c r="BJ672" s="26" t="s">
        <v>89</v>
      </c>
      <c r="BK672" s="224">
        <f>ROUND(I672*H672,2)</f>
        <v>0</v>
      </c>
      <c r="BL672" s="26" t="s">
        <v>329</v>
      </c>
      <c r="BM672" s="26" t="s">
        <v>1339</v>
      </c>
    </row>
    <row r="673" s="1" customFormat="1">
      <c r="B673" s="48"/>
      <c r="D673" s="225" t="s">
        <v>153</v>
      </c>
      <c r="F673" s="226" t="s">
        <v>1338</v>
      </c>
      <c r="I673" s="227"/>
      <c r="L673" s="48"/>
      <c r="M673" s="228"/>
      <c r="N673" s="49"/>
      <c r="O673" s="49"/>
      <c r="P673" s="49"/>
      <c r="Q673" s="49"/>
      <c r="R673" s="49"/>
      <c r="S673" s="49"/>
      <c r="T673" s="87"/>
      <c r="AT673" s="26" t="s">
        <v>153</v>
      </c>
      <c r="AU673" s="26" t="s">
        <v>89</v>
      </c>
    </row>
    <row r="674" s="1" customFormat="1" ht="16.5" customHeight="1">
      <c r="B674" s="212"/>
      <c r="C674" s="213" t="s">
        <v>1340</v>
      </c>
      <c r="D674" s="213" t="s">
        <v>148</v>
      </c>
      <c r="E674" s="214" t="s">
        <v>1341</v>
      </c>
      <c r="F674" s="215" t="s">
        <v>1342</v>
      </c>
      <c r="G674" s="216" t="s">
        <v>321</v>
      </c>
      <c r="H674" s="217">
        <v>0.012999999999999999</v>
      </c>
      <c r="I674" s="218"/>
      <c r="J674" s="219">
        <f>ROUND(I674*H674,2)</f>
        <v>0</v>
      </c>
      <c r="K674" s="215" t="s">
        <v>233</v>
      </c>
      <c r="L674" s="48"/>
      <c r="M674" s="220" t="s">
        <v>5</v>
      </c>
      <c r="N674" s="221" t="s">
        <v>49</v>
      </c>
      <c r="O674" s="49"/>
      <c r="P674" s="222">
        <f>O674*H674</f>
        <v>0</v>
      </c>
      <c r="Q674" s="222">
        <v>0</v>
      </c>
      <c r="R674" s="222">
        <f>Q674*H674</f>
        <v>0</v>
      </c>
      <c r="S674" s="222">
        <v>0</v>
      </c>
      <c r="T674" s="223">
        <f>S674*H674</f>
        <v>0</v>
      </c>
      <c r="AR674" s="26" t="s">
        <v>329</v>
      </c>
      <c r="AT674" s="26" t="s">
        <v>148</v>
      </c>
      <c r="AU674" s="26" t="s">
        <v>89</v>
      </c>
      <c r="AY674" s="26" t="s">
        <v>146</v>
      </c>
      <c r="BE674" s="224">
        <f>IF(N674="základní",J674,0)</f>
        <v>0</v>
      </c>
      <c r="BF674" s="224">
        <f>IF(N674="snížená",J674,0)</f>
        <v>0</v>
      </c>
      <c r="BG674" s="224">
        <f>IF(N674="zákl. přenesená",J674,0)</f>
        <v>0</v>
      </c>
      <c r="BH674" s="224">
        <f>IF(N674="sníž. přenesená",J674,0)</f>
        <v>0</v>
      </c>
      <c r="BI674" s="224">
        <f>IF(N674="nulová",J674,0)</f>
        <v>0</v>
      </c>
      <c r="BJ674" s="26" t="s">
        <v>89</v>
      </c>
      <c r="BK674" s="224">
        <f>ROUND(I674*H674,2)</f>
        <v>0</v>
      </c>
      <c r="BL674" s="26" t="s">
        <v>329</v>
      </c>
      <c r="BM674" s="26" t="s">
        <v>1343</v>
      </c>
    </row>
    <row r="675" s="1" customFormat="1">
      <c r="B675" s="48"/>
      <c r="D675" s="225" t="s">
        <v>153</v>
      </c>
      <c r="F675" s="226" t="s">
        <v>1344</v>
      </c>
      <c r="I675" s="227"/>
      <c r="L675" s="48"/>
      <c r="M675" s="229"/>
      <c r="N675" s="230"/>
      <c r="O675" s="230"/>
      <c r="P675" s="230"/>
      <c r="Q675" s="230"/>
      <c r="R675" s="230"/>
      <c r="S675" s="230"/>
      <c r="T675" s="231"/>
      <c r="AT675" s="26" t="s">
        <v>153</v>
      </c>
      <c r="AU675" s="26" t="s">
        <v>89</v>
      </c>
    </row>
    <row r="676" s="1" customFormat="1" ht="6.96" customHeight="1">
      <c r="B676" s="69"/>
      <c r="C676" s="70"/>
      <c r="D676" s="70"/>
      <c r="E676" s="70"/>
      <c r="F676" s="70"/>
      <c r="G676" s="70"/>
      <c r="H676" s="70"/>
      <c r="I676" s="164"/>
      <c r="J676" s="70"/>
      <c r="K676" s="70"/>
      <c r="L676" s="48"/>
    </row>
  </sheetData>
  <autoFilter ref="C96:K675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85:H85"/>
    <mergeCell ref="E87:H87"/>
    <mergeCell ref="E89:H89"/>
    <mergeCell ref="G1:H1"/>
    <mergeCell ref="L2:V2"/>
  </mergeCells>
  <hyperlinks>
    <hyperlink ref="F1:G1" location="C2" display="1) Krycí list soupisu"/>
    <hyperlink ref="G1:H1" location="C58" display="2) Rekapitulace"/>
    <hyperlink ref="J1" location="C9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35"/>
      <c r="C1" s="135"/>
      <c r="D1" s="136" t="s">
        <v>1</v>
      </c>
      <c r="E1" s="135"/>
      <c r="F1" s="137" t="s">
        <v>111</v>
      </c>
      <c r="G1" s="137" t="s">
        <v>112</v>
      </c>
      <c r="H1" s="137"/>
      <c r="I1" s="138"/>
      <c r="J1" s="137" t="s">
        <v>113</v>
      </c>
      <c r="K1" s="136" t="s">
        <v>114</v>
      </c>
      <c r="L1" s="137" t="s">
        <v>115</v>
      </c>
      <c r="M1" s="137"/>
      <c r="N1" s="137"/>
      <c r="O1" s="137"/>
      <c r="P1" s="137"/>
      <c r="Q1" s="137"/>
      <c r="R1" s="137"/>
      <c r="S1" s="137"/>
      <c r="T1" s="137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 s="25" t="s">
        <v>8</v>
      </c>
      <c r="AT2" s="26" t="s">
        <v>103</v>
      </c>
    </row>
    <row r="3" ht="6.96" customHeight="1">
      <c r="B3" s="27"/>
      <c r="C3" s="28"/>
      <c r="D3" s="28"/>
      <c r="E3" s="28"/>
      <c r="F3" s="28"/>
      <c r="G3" s="28"/>
      <c r="H3" s="28"/>
      <c r="I3" s="139"/>
      <c r="J3" s="28"/>
      <c r="K3" s="29"/>
      <c r="AT3" s="26" t="s">
        <v>84</v>
      </c>
    </row>
    <row r="4" ht="36.96" customHeight="1">
      <c r="B4" s="30"/>
      <c r="C4" s="31"/>
      <c r="D4" s="32" t="s">
        <v>116</v>
      </c>
      <c r="E4" s="31"/>
      <c r="F4" s="31"/>
      <c r="G4" s="31"/>
      <c r="H4" s="31"/>
      <c r="I4" s="140"/>
      <c r="J4" s="31"/>
      <c r="K4" s="33"/>
      <c r="M4" s="34" t="s">
        <v>13</v>
      </c>
      <c r="AT4" s="26" t="s">
        <v>6</v>
      </c>
    </row>
    <row r="5" ht="6.96" customHeight="1">
      <c r="B5" s="30"/>
      <c r="C5" s="31"/>
      <c r="D5" s="31"/>
      <c r="E5" s="31"/>
      <c r="F5" s="31"/>
      <c r="G5" s="31"/>
      <c r="H5" s="31"/>
      <c r="I5" s="140"/>
      <c r="J5" s="31"/>
      <c r="K5" s="33"/>
    </row>
    <row r="6">
      <c r="B6" s="30"/>
      <c r="C6" s="31"/>
      <c r="D6" s="42" t="s">
        <v>19</v>
      </c>
      <c r="E6" s="31"/>
      <c r="F6" s="31"/>
      <c r="G6" s="31"/>
      <c r="H6" s="31"/>
      <c r="I6" s="140"/>
      <c r="J6" s="31"/>
      <c r="K6" s="33"/>
    </row>
    <row r="7" ht="16.5" customHeight="1">
      <c r="B7" s="30"/>
      <c r="C7" s="31"/>
      <c r="D7" s="31"/>
      <c r="E7" s="141" t="str">
        <f>'Rekapitulace stavby'!K6</f>
        <v>Domov Kopretina Černovice – oprava střechy nad severním křídlem</v>
      </c>
      <c r="F7" s="42"/>
      <c r="G7" s="42"/>
      <c r="H7" s="42"/>
      <c r="I7" s="140"/>
      <c r="J7" s="31"/>
      <c r="K7" s="33"/>
    </row>
    <row r="8">
      <c r="B8" s="30"/>
      <c r="C8" s="31"/>
      <c r="D8" s="42" t="s">
        <v>117</v>
      </c>
      <c r="E8" s="31"/>
      <c r="F8" s="31"/>
      <c r="G8" s="31"/>
      <c r="H8" s="31"/>
      <c r="I8" s="140"/>
      <c r="J8" s="31"/>
      <c r="K8" s="33"/>
    </row>
    <row r="9" s="1" customFormat="1" ht="16.5" customHeight="1">
      <c r="B9" s="48"/>
      <c r="C9" s="49"/>
      <c r="D9" s="49"/>
      <c r="E9" s="141" t="s">
        <v>208</v>
      </c>
      <c r="F9" s="49"/>
      <c r="G9" s="49"/>
      <c r="H9" s="49"/>
      <c r="I9" s="142"/>
      <c r="J9" s="49"/>
      <c r="K9" s="53"/>
    </row>
    <row r="10" s="1" customFormat="1">
      <c r="B10" s="48"/>
      <c r="C10" s="49"/>
      <c r="D10" s="42" t="s">
        <v>119</v>
      </c>
      <c r="E10" s="49"/>
      <c r="F10" s="49"/>
      <c r="G10" s="49"/>
      <c r="H10" s="49"/>
      <c r="I10" s="142"/>
      <c r="J10" s="49"/>
      <c r="K10" s="53"/>
    </row>
    <row r="11" s="1" customFormat="1" ht="36.96" customHeight="1">
      <c r="B11" s="48"/>
      <c r="C11" s="49"/>
      <c r="D11" s="49"/>
      <c r="E11" s="143" t="s">
        <v>1345</v>
      </c>
      <c r="F11" s="49"/>
      <c r="G11" s="49"/>
      <c r="H11" s="49"/>
      <c r="I11" s="142"/>
      <c r="J11" s="49"/>
      <c r="K11" s="53"/>
    </row>
    <row r="12" s="1" customFormat="1">
      <c r="B12" s="48"/>
      <c r="C12" s="49"/>
      <c r="D12" s="49"/>
      <c r="E12" s="49"/>
      <c r="F12" s="49"/>
      <c r="G12" s="49"/>
      <c r="H12" s="49"/>
      <c r="I12" s="142"/>
      <c r="J12" s="49"/>
      <c r="K12" s="53"/>
    </row>
    <row r="13" s="1" customFormat="1" ht="14.4" customHeight="1">
      <c r="B13" s="48"/>
      <c r="C13" s="49"/>
      <c r="D13" s="42" t="s">
        <v>21</v>
      </c>
      <c r="E13" s="49"/>
      <c r="F13" s="37" t="s">
        <v>22</v>
      </c>
      <c r="G13" s="49"/>
      <c r="H13" s="49"/>
      <c r="I13" s="144" t="s">
        <v>23</v>
      </c>
      <c r="J13" s="37" t="s">
        <v>5</v>
      </c>
      <c r="K13" s="53"/>
    </row>
    <row r="14" s="1" customFormat="1" ht="14.4" customHeight="1">
      <c r="B14" s="48"/>
      <c r="C14" s="49"/>
      <c r="D14" s="42" t="s">
        <v>24</v>
      </c>
      <c r="E14" s="49"/>
      <c r="F14" s="37" t="s">
        <v>25</v>
      </c>
      <c r="G14" s="49"/>
      <c r="H14" s="49"/>
      <c r="I14" s="144" t="s">
        <v>26</v>
      </c>
      <c r="J14" s="145" t="str">
        <f>'Rekapitulace stavby'!AN8</f>
        <v>10. 5. 2018</v>
      </c>
      <c r="K14" s="53"/>
    </row>
    <row r="15" s="1" customFormat="1" ht="10.8" customHeight="1">
      <c r="B15" s="48"/>
      <c r="C15" s="49"/>
      <c r="D15" s="49"/>
      <c r="E15" s="49"/>
      <c r="F15" s="49"/>
      <c r="G15" s="49"/>
      <c r="H15" s="49"/>
      <c r="I15" s="142"/>
      <c r="J15" s="49"/>
      <c r="K15" s="53"/>
    </row>
    <row r="16" s="1" customFormat="1" ht="14.4" customHeight="1">
      <c r="B16" s="48"/>
      <c r="C16" s="49"/>
      <c r="D16" s="42" t="s">
        <v>28</v>
      </c>
      <c r="E16" s="49"/>
      <c r="F16" s="49"/>
      <c r="G16" s="49"/>
      <c r="H16" s="49"/>
      <c r="I16" s="144" t="s">
        <v>29</v>
      </c>
      <c r="J16" s="37" t="s">
        <v>30</v>
      </c>
      <c r="K16" s="53"/>
    </row>
    <row r="17" s="1" customFormat="1" ht="18" customHeight="1">
      <c r="B17" s="48"/>
      <c r="C17" s="49"/>
      <c r="D17" s="49"/>
      <c r="E17" s="37" t="s">
        <v>31</v>
      </c>
      <c r="F17" s="49"/>
      <c r="G17" s="49"/>
      <c r="H17" s="49"/>
      <c r="I17" s="144" t="s">
        <v>32</v>
      </c>
      <c r="J17" s="37" t="s">
        <v>33</v>
      </c>
      <c r="K17" s="53"/>
    </row>
    <row r="18" s="1" customFormat="1" ht="6.96" customHeight="1">
      <c r="B18" s="48"/>
      <c r="C18" s="49"/>
      <c r="D18" s="49"/>
      <c r="E18" s="49"/>
      <c r="F18" s="49"/>
      <c r="G18" s="49"/>
      <c r="H18" s="49"/>
      <c r="I18" s="142"/>
      <c r="J18" s="49"/>
      <c r="K18" s="53"/>
    </row>
    <row r="19" s="1" customFormat="1" ht="14.4" customHeight="1">
      <c r="B19" s="48"/>
      <c r="C19" s="49"/>
      <c r="D19" s="42" t="s">
        <v>34</v>
      </c>
      <c r="E19" s="49"/>
      <c r="F19" s="49"/>
      <c r="G19" s="49"/>
      <c r="H19" s="49"/>
      <c r="I19" s="144" t="s">
        <v>29</v>
      </c>
      <c r="J19" s="37" t="str">
        <f>IF('Rekapitulace stavby'!AN13="Vyplň údaj","",IF('Rekapitulace stavby'!AN13="","",'Rekapitulace stavby'!AN13))</f>
        <v/>
      </c>
      <c r="K19" s="53"/>
    </row>
    <row r="20" s="1" customFormat="1" ht="18" customHeight="1">
      <c r="B20" s="48"/>
      <c r="C20" s="49"/>
      <c r="D20" s="49"/>
      <c r="E20" s="37" t="str">
        <f>IF('Rekapitulace stavby'!E14="Vyplň údaj","",IF('Rekapitulace stavby'!E14="","",'Rekapitulace stavby'!E14))</f>
        <v/>
      </c>
      <c r="F20" s="49"/>
      <c r="G20" s="49"/>
      <c r="H20" s="49"/>
      <c r="I20" s="144" t="s">
        <v>32</v>
      </c>
      <c r="J20" s="37" t="str">
        <f>IF('Rekapitulace stavby'!AN14="Vyplň údaj","",IF('Rekapitulace stavby'!AN14="","",'Rekapitulace stavby'!AN14))</f>
        <v/>
      </c>
      <c r="K20" s="53"/>
    </row>
    <row r="21" s="1" customFormat="1" ht="6.96" customHeight="1">
      <c r="B21" s="48"/>
      <c r="C21" s="49"/>
      <c r="D21" s="49"/>
      <c r="E21" s="49"/>
      <c r="F21" s="49"/>
      <c r="G21" s="49"/>
      <c r="H21" s="49"/>
      <c r="I21" s="142"/>
      <c r="J21" s="49"/>
      <c r="K21" s="53"/>
    </row>
    <row r="22" s="1" customFormat="1" ht="14.4" customHeight="1">
      <c r="B22" s="48"/>
      <c r="C22" s="49"/>
      <c r="D22" s="42" t="s">
        <v>36</v>
      </c>
      <c r="E22" s="49"/>
      <c r="F22" s="49"/>
      <c r="G22" s="49"/>
      <c r="H22" s="49"/>
      <c r="I22" s="144" t="s">
        <v>29</v>
      </c>
      <c r="J22" s="37" t="s">
        <v>37</v>
      </c>
      <c r="K22" s="53"/>
    </row>
    <row r="23" s="1" customFormat="1" ht="18" customHeight="1">
      <c r="B23" s="48"/>
      <c r="C23" s="49"/>
      <c r="D23" s="49"/>
      <c r="E23" s="37" t="s">
        <v>38</v>
      </c>
      <c r="F23" s="49"/>
      <c r="G23" s="49"/>
      <c r="H23" s="49"/>
      <c r="I23" s="144" t="s">
        <v>32</v>
      </c>
      <c r="J23" s="37" t="s">
        <v>39</v>
      </c>
      <c r="K23" s="53"/>
    </row>
    <row r="24" s="1" customFormat="1" ht="6.96" customHeight="1">
      <c r="B24" s="48"/>
      <c r="C24" s="49"/>
      <c r="D24" s="49"/>
      <c r="E24" s="49"/>
      <c r="F24" s="49"/>
      <c r="G24" s="49"/>
      <c r="H24" s="49"/>
      <c r="I24" s="142"/>
      <c r="J24" s="49"/>
      <c r="K24" s="53"/>
    </row>
    <row r="25" s="1" customFormat="1" ht="14.4" customHeight="1">
      <c r="B25" s="48"/>
      <c r="C25" s="49"/>
      <c r="D25" s="42" t="s">
        <v>41</v>
      </c>
      <c r="E25" s="49"/>
      <c r="F25" s="49"/>
      <c r="G25" s="49"/>
      <c r="H25" s="49"/>
      <c r="I25" s="142"/>
      <c r="J25" s="49"/>
      <c r="K25" s="53"/>
    </row>
    <row r="26" s="7" customFormat="1" ht="256.5" customHeight="1">
      <c r="B26" s="146"/>
      <c r="C26" s="147"/>
      <c r="D26" s="147"/>
      <c r="E26" s="46" t="s">
        <v>1346</v>
      </c>
      <c r="F26" s="46"/>
      <c r="G26" s="46"/>
      <c r="H26" s="46"/>
      <c r="I26" s="148"/>
      <c r="J26" s="147"/>
      <c r="K26" s="149"/>
    </row>
    <row r="27" s="1" customFormat="1" ht="6.96" customHeight="1">
      <c r="B27" s="48"/>
      <c r="C27" s="49"/>
      <c r="D27" s="49"/>
      <c r="E27" s="49"/>
      <c r="F27" s="49"/>
      <c r="G27" s="49"/>
      <c r="H27" s="49"/>
      <c r="I27" s="142"/>
      <c r="J27" s="49"/>
      <c r="K27" s="53"/>
    </row>
    <row r="28" s="1" customFormat="1" ht="6.96" customHeight="1">
      <c r="B28" s="48"/>
      <c r="C28" s="49"/>
      <c r="D28" s="84"/>
      <c r="E28" s="84"/>
      <c r="F28" s="84"/>
      <c r="G28" s="84"/>
      <c r="H28" s="84"/>
      <c r="I28" s="150"/>
      <c r="J28" s="84"/>
      <c r="K28" s="151"/>
    </row>
    <row r="29" s="1" customFormat="1" ht="25.44" customHeight="1">
      <c r="B29" s="48"/>
      <c r="C29" s="49"/>
      <c r="D29" s="152" t="s">
        <v>43</v>
      </c>
      <c r="E29" s="49"/>
      <c r="F29" s="49"/>
      <c r="G29" s="49"/>
      <c r="H29" s="49"/>
      <c r="I29" s="142"/>
      <c r="J29" s="153">
        <f>ROUND(J88,2)</f>
        <v>0</v>
      </c>
      <c r="K29" s="53"/>
    </row>
    <row r="30" s="1" customFormat="1" ht="6.96" customHeight="1">
      <c r="B30" s="48"/>
      <c r="C30" s="49"/>
      <c r="D30" s="84"/>
      <c r="E30" s="84"/>
      <c r="F30" s="84"/>
      <c r="G30" s="84"/>
      <c r="H30" s="84"/>
      <c r="I30" s="150"/>
      <c r="J30" s="84"/>
      <c r="K30" s="151"/>
    </row>
    <row r="31" s="1" customFormat="1" ht="14.4" customHeight="1">
      <c r="B31" s="48"/>
      <c r="C31" s="49"/>
      <c r="D31" s="49"/>
      <c r="E31" s="49"/>
      <c r="F31" s="54" t="s">
        <v>45</v>
      </c>
      <c r="G31" s="49"/>
      <c r="H31" s="49"/>
      <c r="I31" s="154" t="s">
        <v>44</v>
      </c>
      <c r="J31" s="54" t="s">
        <v>46</v>
      </c>
      <c r="K31" s="53"/>
    </row>
    <row r="32" s="1" customFormat="1" ht="14.4" customHeight="1">
      <c r="B32" s="48"/>
      <c r="C32" s="49"/>
      <c r="D32" s="57" t="s">
        <v>47</v>
      </c>
      <c r="E32" s="57" t="s">
        <v>48</v>
      </c>
      <c r="F32" s="155">
        <f>ROUND(SUM(BE88:BE164), 2)</f>
        <v>0</v>
      </c>
      <c r="G32" s="49"/>
      <c r="H32" s="49"/>
      <c r="I32" s="156">
        <v>0.20999999999999999</v>
      </c>
      <c r="J32" s="155">
        <f>ROUND(ROUND((SUM(BE88:BE164)), 2)*I32, 2)</f>
        <v>0</v>
      </c>
      <c r="K32" s="53"/>
    </row>
    <row r="33" s="1" customFormat="1" ht="14.4" customHeight="1">
      <c r="B33" s="48"/>
      <c r="C33" s="49"/>
      <c r="D33" s="49"/>
      <c r="E33" s="57" t="s">
        <v>49</v>
      </c>
      <c r="F33" s="155">
        <f>ROUND(SUM(BF88:BF164), 2)</f>
        <v>0</v>
      </c>
      <c r="G33" s="49"/>
      <c r="H33" s="49"/>
      <c r="I33" s="156">
        <v>0.14999999999999999</v>
      </c>
      <c r="J33" s="155">
        <f>ROUND(ROUND((SUM(BF88:BF164)), 2)*I33, 2)</f>
        <v>0</v>
      </c>
      <c r="K33" s="53"/>
    </row>
    <row r="34" hidden="1" s="1" customFormat="1" ht="14.4" customHeight="1">
      <c r="B34" s="48"/>
      <c r="C34" s="49"/>
      <c r="D34" s="49"/>
      <c r="E34" s="57" t="s">
        <v>50</v>
      </c>
      <c r="F34" s="155">
        <f>ROUND(SUM(BG88:BG164), 2)</f>
        <v>0</v>
      </c>
      <c r="G34" s="49"/>
      <c r="H34" s="49"/>
      <c r="I34" s="156">
        <v>0.20999999999999999</v>
      </c>
      <c r="J34" s="155">
        <v>0</v>
      </c>
      <c r="K34" s="53"/>
    </row>
    <row r="35" hidden="1" s="1" customFormat="1" ht="14.4" customHeight="1">
      <c r="B35" s="48"/>
      <c r="C35" s="49"/>
      <c r="D35" s="49"/>
      <c r="E35" s="57" t="s">
        <v>51</v>
      </c>
      <c r="F35" s="155">
        <f>ROUND(SUM(BH88:BH164), 2)</f>
        <v>0</v>
      </c>
      <c r="G35" s="49"/>
      <c r="H35" s="49"/>
      <c r="I35" s="156">
        <v>0.14999999999999999</v>
      </c>
      <c r="J35" s="155">
        <v>0</v>
      </c>
      <c r="K35" s="53"/>
    </row>
    <row r="36" hidden="1" s="1" customFormat="1" ht="14.4" customHeight="1">
      <c r="B36" s="48"/>
      <c r="C36" s="49"/>
      <c r="D36" s="49"/>
      <c r="E36" s="57" t="s">
        <v>52</v>
      </c>
      <c r="F36" s="155">
        <f>ROUND(SUM(BI88:BI164), 2)</f>
        <v>0</v>
      </c>
      <c r="G36" s="49"/>
      <c r="H36" s="49"/>
      <c r="I36" s="156">
        <v>0</v>
      </c>
      <c r="J36" s="155">
        <v>0</v>
      </c>
      <c r="K36" s="53"/>
    </row>
    <row r="37" s="1" customFormat="1" ht="6.96" customHeight="1">
      <c r="B37" s="48"/>
      <c r="C37" s="49"/>
      <c r="D37" s="49"/>
      <c r="E37" s="49"/>
      <c r="F37" s="49"/>
      <c r="G37" s="49"/>
      <c r="H37" s="49"/>
      <c r="I37" s="142"/>
      <c r="J37" s="49"/>
      <c r="K37" s="53"/>
    </row>
    <row r="38" s="1" customFormat="1" ht="25.44" customHeight="1">
      <c r="B38" s="48"/>
      <c r="C38" s="157"/>
      <c r="D38" s="158" t="s">
        <v>53</v>
      </c>
      <c r="E38" s="90"/>
      <c r="F38" s="90"/>
      <c r="G38" s="159" t="s">
        <v>54</v>
      </c>
      <c r="H38" s="160" t="s">
        <v>55</v>
      </c>
      <c r="I38" s="161"/>
      <c r="J38" s="162">
        <f>SUM(J29:J36)</f>
        <v>0</v>
      </c>
      <c r="K38" s="163"/>
    </row>
    <row r="39" s="1" customFormat="1" ht="14.4" customHeight="1">
      <c r="B39" s="69"/>
      <c r="C39" s="70"/>
      <c r="D39" s="70"/>
      <c r="E39" s="70"/>
      <c r="F39" s="70"/>
      <c r="G39" s="70"/>
      <c r="H39" s="70"/>
      <c r="I39" s="164"/>
      <c r="J39" s="70"/>
      <c r="K39" s="71"/>
    </row>
    <row r="43" s="1" customFormat="1" ht="6.96" customHeight="1">
      <c r="B43" s="72"/>
      <c r="C43" s="73"/>
      <c r="D43" s="73"/>
      <c r="E43" s="73"/>
      <c r="F43" s="73"/>
      <c r="G43" s="73"/>
      <c r="H43" s="73"/>
      <c r="I43" s="165"/>
      <c r="J43" s="73"/>
      <c r="K43" s="166"/>
    </row>
    <row r="44" s="1" customFormat="1" ht="36.96" customHeight="1">
      <c r="B44" s="48"/>
      <c r="C44" s="32" t="s">
        <v>122</v>
      </c>
      <c r="D44" s="49"/>
      <c r="E44" s="49"/>
      <c r="F44" s="49"/>
      <c r="G44" s="49"/>
      <c r="H44" s="49"/>
      <c r="I44" s="142"/>
      <c r="J44" s="49"/>
      <c r="K44" s="53"/>
    </row>
    <row r="45" s="1" customFormat="1" ht="6.96" customHeight="1">
      <c r="B45" s="48"/>
      <c r="C45" s="49"/>
      <c r="D45" s="49"/>
      <c r="E45" s="49"/>
      <c r="F45" s="49"/>
      <c r="G45" s="49"/>
      <c r="H45" s="49"/>
      <c r="I45" s="142"/>
      <c r="J45" s="49"/>
      <c r="K45" s="53"/>
    </row>
    <row r="46" s="1" customFormat="1" ht="14.4" customHeight="1">
      <c r="B46" s="48"/>
      <c r="C46" s="42" t="s">
        <v>19</v>
      </c>
      <c r="D46" s="49"/>
      <c r="E46" s="49"/>
      <c r="F46" s="49"/>
      <c r="G46" s="49"/>
      <c r="H46" s="49"/>
      <c r="I46" s="142"/>
      <c r="J46" s="49"/>
      <c r="K46" s="53"/>
    </row>
    <row r="47" s="1" customFormat="1" ht="16.5" customHeight="1">
      <c r="B47" s="48"/>
      <c r="C47" s="49"/>
      <c r="D47" s="49"/>
      <c r="E47" s="141" t="str">
        <f>E7</f>
        <v>Domov Kopretina Černovice – oprava střechy nad severním křídlem</v>
      </c>
      <c r="F47" s="42"/>
      <c r="G47" s="42"/>
      <c r="H47" s="42"/>
      <c r="I47" s="142"/>
      <c r="J47" s="49"/>
      <c r="K47" s="53"/>
    </row>
    <row r="48">
      <c r="B48" s="30"/>
      <c r="C48" s="42" t="s">
        <v>117</v>
      </c>
      <c r="D48" s="31"/>
      <c r="E48" s="31"/>
      <c r="F48" s="31"/>
      <c r="G48" s="31"/>
      <c r="H48" s="31"/>
      <c r="I48" s="140"/>
      <c r="J48" s="31"/>
      <c r="K48" s="33"/>
    </row>
    <row r="49" s="1" customFormat="1" ht="16.5" customHeight="1">
      <c r="B49" s="48"/>
      <c r="C49" s="49"/>
      <c r="D49" s="49"/>
      <c r="E49" s="141" t="s">
        <v>208</v>
      </c>
      <c r="F49" s="49"/>
      <c r="G49" s="49"/>
      <c r="H49" s="49"/>
      <c r="I49" s="142"/>
      <c r="J49" s="49"/>
      <c r="K49" s="53"/>
    </row>
    <row r="50" s="1" customFormat="1" ht="14.4" customHeight="1">
      <c r="B50" s="48"/>
      <c r="C50" s="42" t="s">
        <v>119</v>
      </c>
      <c r="D50" s="49"/>
      <c r="E50" s="49"/>
      <c r="F50" s="49"/>
      <c r="G50" s="49"/>
      <c r="H50" s="49"/>
      <c r="I50" s="142"/>
      <c r="J50" s="49"/>
      <c r="K50" s="53"/>
    </row>
    <row r="51" s="1" customFormat="1" ht="17.25" customHeight="1">
      <c r="B51" s="48"/>
      <c r="C51" s="49"/>
      <c r="D51" s="49"/>
      <c r="E51" s="143" t="str">
        <f>E11</f>
        <v>01-3 - Zpevněné plochy</v>
      </c>
      <c r="F51" s="49"/>
      <c r="G51" s="49"/>
      <c r="H51" s="49"/>
      <c r="I51" s="142"/>
      <c r="J51" s="49"/>
      <c r="K51" s="53"/>
    </row>
    <row r="52" s="1" customFormat="1" ht="6.96" customHeight="1">
      <c r="B52" s="48"/>
      <c r="C52" s="49"/>
      <c r="D52" s="49"/>
      <c r="E52" s="49"/>
      <c r="F52" s="49"/>
      <c r="G52" s="49"/>
      <c r="H52" s="49"/>
      <c r="I52" s="142"/>
      <c r="J52" s="49"/>
      <c r="K52" s="53"/>
    </row>
    <row r="53" s="1" customFormat="1" ht="18" customHeight="1">
      <c r="B53" s="48"/>
      <c r="C53" s="42" t="s">
        <v>24</v>
      </c>
      <c r="D53" s="49"/>
      <c r="E53" s="49"/>
      <c r="F53" s="37" t="str">
        <f>F14</f>
        <v>Černovice, areál Domova Černovice</v>
      </c>
      <c r="G53" s="49"/>
      <c r="H53" s="49"/>
      <c r="I53" s="144" t="s">
        <v>26</v>
      </c>
      <c r="J53" s="145" t="str">
        <f>IF(J14="","",J14)</f>
        <v>10. 5. 2018</v>
      </c>
      <c r="K53" s="53"/>
    </row>
    <row r="54" s="1" customFormat="1" ht="6.96" customHeight="1">
      <c r="B54" s="48"/>
      <c r="C54" s="49"/>
      <c r="D54" s="49"/>
      <c r="E54" s="49"/>
      <c r="F54" s="49"/>
      <c r="G54" s="49"/>
      <c r="H54" s="49"/>
      <c r="I54" s="142"/>
      <c r="J54" s="49"/>
      <c r="K54" s="53"/>
    </row>
    <row r="55" s="1" customFormat="1">
      <c r="B55" s="48"/>
      <c r="C55" s="42" t="s">
        <v>28</v>
      </c>
      <c r="D55" s="49"/>
      <c r="E55" s="49"/>
      <c r="F55" s="37" t="str">
        <f>E17</f>
        <v>Kraj Vysočina</v>
      </c>
      <c r="G55" s="49"/>
      <c r="H55" s="49"/>
      <c r="I55" s="144" t="s">
        <v>36</v>
      </c>
      <c r="J55" s="46" t="str">
        <f>E23</f>
        <v>PROJEKT CENTRUM NOVA s.r.o.</v>
      </c>
      <c r="K55" s="53"/>
    </row>
    <row r="56" s="1" customFormat="1" ht="14.4" customHeight="1">
      <c r="B56" s="48"/>
      <c r="C56" s="42" t="s">
        <v>34</v>
      </c>
      <c r="D56" s="49"/>
      <c r="E56" s="49"/>
      <c r="F56" s="37" t="str">
        <f>IF(E20="","",E20)</f>
        <v/>
      </c>
      <c r="G56" s="49"/>
      <c r="H56" s="49"/>
      <c r="I56" s="142"/>
      <c r="J56" s="167"/>
      <c r="K56" s="53"/>
    </row>
    <row r="57" s="1" customFormat="1" ht="10.32" customHeight="1">
      <c r="B57" s="48"/>
      <c r="C57" s="49"/>
      <c r="D57" s="49"/>
      <c r="E57" s="49"/>
      <c r="F57" s="49"/>
      <c r="G57" s="49"/>
      <c r="H57" s="49"/>
      <c r="I57" s="142"/>
      <c r="J57" s="49"/>
      <c r="K57" s="53"/>
    </row>
    <row r="58" s="1" customFormat="1" ht="29.28" customHeight="1">
      <c r="B58" s="48"/>
      <c r="C58" s="168" t="s">
        <v>123</v>
      </c>
      <c r="D58" s="157"/>
      <c r="E58" s="157"/>
      <c r="F58" s="157"/>
      <c r="G58" s="157"/>
      <c r="H58" s="157"/>
      <c r="I58" s="169"/>
      <c r="J58" s="170" t="s">
        <v>124</v>
      </c>
      <c r="K58" s="171"/>
    </row>
    <row r="59" s="1" customFormat="1" ht="10.32" customHeight="1">
      <c r="B59" s="48"/>
      <c r="C59" s="49"/>
      <c r="D59" s="49"/>
      <c r="E59" s="49"/>
      <c r="F59" s="49"/>
      <c r="G59" s="49"/>
      <c r="H59" s="49"/>
      <c r="I59" s="142"/>
      <c r="J59" s="49"/>
      <c r="K59" s="53"/>
    </row>
    <row r="60" s="1" customFormat="1" ht="29.28" customHeight="1">
      <c r="B60" s="48"/>
      <c r="C60" s="172" t="s">
        <v>125</v>
      </c>
      <c r="D60" s="49"/>
      <c r="E60" s="49"/>
      <c r="F60" s="49"/>
      <c r="G60" s="49"/>
      <c r="H60" s="49"/>
      <c r="I60" s="142"/>
      <c r="J60" s="153">
        <f>J88</f>
        <v>0</v>
      </c>
      <c r="K60" s="53"/>
      <c r="AU60" s="26" t="s">
        <v>126</v>
      </c>
    </row>
    <row r="61" s="8" customFormat="1" ht="24.96" customHeight="1">
      <c r="B61" s="173"/>
      <c r="C61" s="174"/>
      <c r="D61" s="175" t="s">
        <v>211</v>
      </c>
      <c r="E61" s="176"/>
      <c r="F61" s="176"/>
      <c r="G61" s="176"/>
      <c r="H61" s="176"/>
      <c r="I61" s="177"/>
      <c r="J61" s="178">
        <f>J89</f>
        <v>0</v>
      </c>
      <c r="K61" s="179"/>
    </row>
    <row r="62" s="9" customFormat="1" ht="19.92" customHeight="1">
      <c r="B62" s="180"/>
      <c r="C62" s="181"/>
      <c r="D62" s="182" t="s">
        <v>1347</v>
      </c>
      <c r="E62" s="183"/>
      <c r="F62" s="183"/>
      <c r="G62" s="183"/>
      <c r="H62" s="183"/>
      <c r="I62" s="184"/>
      <c r="J62" s="185">
        <f>J90</f>
        <v>0</v>
      </c>
      <c r="K62" s="186"/>
    </row>
    <row r="63" s="9" customFormat="1" ht="19.92" customHeight="1">
      <c r="B63" s="180"/>
      <c r="C63" s="181"/>
      <c r="D63" s="182" t="s">
        <v>1348</v>
      </c>
      <c r="E63" s="183"/>
      <c r="F63" s="183"/>
      <c r="G63" s="183"/>
      <c r="H63" s="183"/>
      <c r="I63" s="184"/>
      <c r="J63" s="185">
        <f>J104</f>
        <v>0</v>
      </c>
      <c r="K63" s="186"/>
    </row>
    <row r="64" s="9" customFormat="1" ht="19.92" customHeight="1">
      <c r="B64" s="180"/>
      <c r="C64" s="181"/>
      <c r="D64" s="182" t="s">
        <v>214</v>
      </c>
      <c r="E64" s="183"/>
      <c r="F64" s="183"/>
      <c r="G64" s="183"/>
      <c r="H64" s="183"/>
      <c r="I64" s="184"/>
      <c r="J64" s="185">
        <f>J129</f>
        <v>0</v>
      </c>
      <c r="K64" s="186"/>
    </row>
    <row r="65" s="9" customFormat="1" ht="19.92" customHeight="1">
      <c r="B65" s="180"/>
      <c r="C65" s="181"/>
      <c r="D65" s="182" t="s">
        <v>215</v>
      </c>
      <c r="E65" s="183"/>
      <c r="F65" s="183"/>
      <c r="G65" s="183"/>
      <c r="H65" s="183"/>
      <c r="I65" s="184"/>
      <c r="J65" s="185">
        <f>J139</f>
        <v>0</v>
      </c>
      <c r="K65" s="186"/>
    </row>
    <row r="66" s="9" customFormat="1" ht="19.92" customHeight="1">
      <c r="B66" s="180"/>
      <c r="C66" s="181"/>
      <c r="D66" s="182" t="s">
        <v>216</v>
      </c>
      <c r="E66" s="183"/>
      <c r="F66" s="183"/>
      <c r="G66" s="183"/>
      <c r="H66" s="183"/>
      <c r="I66" s="184"/>
      <c r="J66" s="185">
        <f>J162</f>
        <v>0</v>
      </c>
      <c r="K66" s="186"/>
    </row>
    <row r="67" s="1" customFormat="1" ht="21.84" customHeight="1">
      <c r="B67" s="48"/>
      <c r="C67" s="49"/>
      <c r="D67" s="49"/>
      <c r="E67" s="49"/>
      <c r="F67" s="49"/>
      <c r="G67" s="49"/>
      <c r="H67" s="49"/>
      <c r="I67" s="142"/>
      <c r="J67" s="49"/>
      <c r="K67" s="53"/>
    </row>
    <row r="68" s="1" customFormat="1" ht="6.96" customHeight="1">
      <c r="B68" s="69"/>
      <c r="C68" s="70"/>
      <c r="D68" s="70"/>
      <c r="E68" s="70"/>
      <c r="F68" s="70"/>
      <c r="G68" s="70"/>
      <c r="H68" s="70"/>
      <c r="I68" s="164"/>
      <c r="J68" s="70"/>
      <c r="K68" s="71"/>
    </row>
    <row r="72" s="1" customFormat="1" ht="6.96" customHeight="1">
      <c r="B72" s="72"/>
      <c r="C72" s="73"/>
      <c r="D72" s="73"/>
      <c r="E72" s="73"/>
      <c r="F72" s="73"/>
      <c r="G72" s="73"/>
      <c r="H72" s="73"/>
      <c r="I72" s="165"/>
      <c r="J72" s="73"/>
      <c r="K72" s="73"/>
      <c r="L72" s="48"/>
    </row>
    <row r="73" s="1" customFormat="1" ht="36.96" customHeight="1">
      <c r="B73" s="48"/>
      <c r="C73" s="74" t="s">
        <v>129</v>
      </c>
      <c r="L73" s="48"/>
    </row>
    <row r="74" s="1" customFormat="1" ht="6.96" customHeight="1">
      <c r="B74" s="48"/>
      <c r="L74" s="48"/>
    </row>
    <row r="75" s="1" customFormat="1" ht="14.4" customHeight="1">
      <c r="B75" s="48"/>
      <c r="C75" s="76" t="s">
        <v>19</v>
      </c>
      <c r="L75" s="48"/>
    </row>
    <row r="76" s="1" customFormat="1" ht="16.5" customHeight="1">
      <c r="B76" s="48"/>
      <c r="E76" s="187" t="str">
        <f>E7</f>
        <v>Domov Kopretina Černovice – oprava střechy nad severním křídlem</v>
      </c>
      <c r="F76" s="76"/>
      <c r="G76" s="76"/>
      <c r="H76" s="76"/>
      <c r="L76" s="48"/>
    </row>
    <row r="77">
      <c r="B77" s="30"/>
      <c r="C77" s="76" t="s">
        <v>117</v>
      </c>
      <c r="L77" s="30"/>
    </row>
    <row r="78" s="1" customFormat="1" ht="16.5" customHeight="1">
      <c r="B78" s="48"/>
      <c r="E78" s="187" t="s">
        <v>208</v>
      </c>
      <c r="F78" s="1"/>
      <c r="G78" s="1"/>
      <c r="H78" s="1"/>
      <c r="L78" s="48"/>
    </row>
    <row r="79" s="1" customFormat="1" ht="14.4" customHeight="1">
      <c r="B79" s="48"/>
      <c r="C79" s="76" t="s">
        <v>119</v>
      </c>
      <c r="L79" s="48"/>
    </row>
    <row r="80" s="1" customFormat="1" ht="17.25" customHeight="1">
      <c r="B80" s="48"/>
      <c r="E80" s="79" t="str">
        <f>E11</f>
        <v>01-3 - Zpevněné plochy</v>
      </c>
      <c r="F80" s="1"/>
      <c r="G80" s="1"/>
      <c r="H80" s="1"/>
      <c r="L80" s="48"/>
    </row>
    <row r="81" s="1" customFormat="1" ht="6.96" customHeight="1">
      <c r="B81" s="48"/>
      <c r="L81" s="48"/>
    </row>
    <row r="82" s="1" customFormat="1" ht="18" customHeight="1">
      <c r="B82" s="48"/>
      <c r="C82" s="76" t="s">
        <v>24</v>
      </c>
      <c r="F82" s="188" t="str">
        <f>F14</f>
        <v>Černovice, areál Domova Černovice</v>
      </c>
      <c r="I82" s="189" t="s">
        <v>26</v>
      </c>
      <c r="J82" s="81" t="str">
        <f>IF(J14="","",J14)</f>
        <v>10. 5. 2018</v>
      </c>
      <c r="L82" s="48"/>
    </row>
    <row r="83" s="1" customFormat="1" ht="6.96" customHeight="1">
      <c r="B83" s="48"/>
      <c r="L83" s="48"/>
    </row>
    <row r="84" s="1" customFormat="1">
      <c r="B84" s="48"/>
      <c r="C84" s="76" t="s">
        <v>28</v>
      </c>
      <c r="F84" s="188" t="str">
        <f>E17</f>
        <v>Kraj Vysočina</v>
      </c>
      <c r="I84" s="189" t="s">
        <v>36</v>
      </c>
      <c r="J84" s="188" t="str">
        <f>E23</f>
        <v>PROJEKT CENTRUM NOVA s.r.o.</v>
      </c>
      <c r="L84" s="48"/>
    </row>
    <row r="85" s="1" customFormat="1" ht="14.4" customHeight="1">
      <c r="B85" s="48"/>
      <c r="C85" s="76" t="s">
        <v>34</v>
      </c>
      <c r="F85" s="188" t="str">
        <f>IF(E20="","",E20)</f>
        <v/>
      </c>
      <c r="L85" s="48"/>
    </row>
    <row r="86" s="1" customFormat="1" ht="10.32" customHeight="1">
      <c r="B86" s="48"/>
      <c r="L86" s="48"/>
    </row>
    <row r="87" s="10" customFormat="1" ht="29.28" customHeight="1">
      <c r="B87" s="190"/>
      <c r="C87" s="191" t="s">
        <v>130</v>
      </c>
      <c r="D87" s="192" t="s">
        <v>62</v>
      </c>
      <c r="E87" s="192" t="s">
        <v>58</v>
      </c>
      <c r="F87" s="192" t="s">
        <v>131</v>
      </c>
      <c r="G87" s="192" t="s">
        <v>132</v>
      </c>
      <c r="H87" s="192" t="s">
        <v>133</v>
      </c>
      <c r="I87" s="193" t="s">
        <v>134</v>
      </c>
      <c r="J87" s="192" t="s">
        <v>124</v>
      </c>
      <c r="K87" s="194" t="s">
        <v>135</v>
      </c>
      <c r="L87" s="190"/>
      <c r="M87" s="94" t="s">
        <v>136</v>
      </c>
      <c r="N87" s="95" t="s">
        <v>47</v>
      </c>
      <c r="O87" s="95" t="s">
        <v>137</v>
      </c>
      <c r="P87" s="95" t="s">
        <v>138</v>
      </c>
      <c r="Q87" s="95" t="s">
        <v>139</v>
      </c>
      <c r="R87" s="95" t="s">
        <v>140</v>
      </c>
      <c r="S87" s="95" t="s">
        <v>141</v>
      </c>
      <c r="T87" s="96" t="s">
        <v>142</v>
      </c>
    </row>
    <row r="88" s="1" customFormat="1" ht="29.28" customHeight="1">
      <c r="B88" s="48"/>
      <c r="C88" s="98" t="s">
        <v>125</v>
      </c>
      <c r="J88" s="195">
        <f>BK88</f>
        <v>0</v>
      </c>
      <c r="L88" s="48"/>
      <c r="M88" s="97"/>
      <c r="N88" s="84"/>
      <c r="O88" s="84"/>
      <c r="P88" s="196">
        <f>P89</f>
        <v>0</v>
      </c>
      <c r="Q88" s="84"/>
      <c r="R88" s="196">
        <f>R89</f>
        <v>28.9575</v>
      </c>
      <c r="S88" s="84"/>
      <c r="T88" s="197">
        <f>T89</f>
        <v>27.720000000000002</v>
      </c>
      <c r="AT88" s="26" t="s">
        <v>76</v>
      </c>
      <c r="AU88" s="26" t="s">
        <v>126</v>
      </c>
      <c r="BK88" s="198">
        <f>BK89</f>
        <v>0</v>
      </c>
    </row>
    <row r="89" s="11" customFormat="1" ht="37.44" customHeight="1">
      <c r="B89" s="199"/>
      <c r="D89" s="200" t="s">
        <v>76</v>
      </c>
      <c r="E89" s="201" t="s">
        <v>227</v>
      </c>
      <c r="F89" s="201" t="s">
        <v>228</v>
      </c>
      <c r="I89" s="202"/>
      <c r="J89" s="203">
        <f>BK89</f>
        <v>0</v>
      </c>
      <c r="L89" s="199"/>
      <c r="M89" s="204"/>
      <c r="N89" s="205"/>
      <c r="O89" s="205"/>
      <c r="P89" s="206">
        <f>P90+P104+P129+P139+P162</f>
        <v>0</v>
      </c>
      <c r="Q89" s="205"/>
      <c r="R89" s="206">
        <f>R90+R104+R129+R139+R162</f>
        <v>28.9575</v>
      </c>
      <c r="S89" s="205"/>
      <c r="T89" s="207">
        <f>T90+T104+T129+T139+T162</f>
        <v>27.720000000000002</v>
      </c>
      <c r="AR89" s="200" t="s">
        <v>84</v>
      </c>
      <c r="AT89" s="208" t="s">
        <v>76</v>
      </c>
      <c r="AU89" s="208" t="s">
        <v>77</v>
      </c>
      <c r="AY89" s="200" t="s">
        <v>146</v>
      </c>
      <c r="BK89" s="209">
        <f>BK90+BK104+BK129+BK139+BK162</f>
        <v>0</v>
      </c>
    </row>
    <row r="90" s="11" customFormat="1" ht="19.92" customHeight="1">
      <c r="B90" s="199"/>
      <c r="D90" s="200" t="s">
        <v>76</v>
      </c>
      <c r="E90" s="210" t="s">
        <v>84</v>
      </c>
      <c r="F90" s="210" t="s">
        <v>1349</v>
      </c>
      <c r="I90" s="202"/>
      <c r="J90" s="211">
        <f>BK90</f>
        <v>0</v>
      </c>
      <c r="L90" s="199"/>
      <c r="M90" s="204"/>
      <c r="N90" s="205"/>
      <c r="O90" s="205"/>
      <c r="P90" s="206">
        <f>SUM(P91:P103)</f>
        <v>0</v>
      </c>
      <c r="Q90" s="205"/>
      <c r="R90" s="206">
        <f>SUM(R91:R103)</f>
        <v>0</v>
      </c>
      <c r="S90" s="205"/>
      <c r="T90" s="207">
        <f>SUM(T91:T103)</f>
        <v>27.720000000000002</v>
      </c>
      <c r="AR90" s="200" t="s">
        <v>84</v>
      </c>
      <c r="AT90" s="208" t="s">
        <v>76</v>
      </c>
      <c r="AU90" s="208" t="s">
        <v>84</v>
      </c>
      <c r="AY90" s="200" t="s">
        <v>146</v>
      </c>
      <c r="BK90" s="209">
        <f>SUM(BK91:BK103)</f>
        <v>0</v>
      </c>
    </row>
    <row r="91" s="1" customFormat="1" ht="25.5" customHeight="1">
      <c r="B91" s="212"/>
      <c r="C91" s="213" t="s">
        <v>84</v>
      </c>
      <c r="D91" s="213" t="s">
        <v>148</v>
      </c>
      <c r="E91" s="214" t="s">
        <v>1350</v>
      </c>
      <c r="F91" s="215" t="s">
        <v>1351</v>
      </c>
      <c r="G91" s="216" t="s">
        <v>232</v>
      </c>
      <c r="H91" s="217">
        <v>30</v>
      </c>
      <c r="I91" s="218"/>
      <c r="J91" s="219">
        <f>ROUND(I91*H91,2)</f>
        <v>0</v>
      </c>
      <c r="K91" s="215" t="s">
        <v>233</v>
      </c>
      <c r="L91" s="48"/>
      <c r="M91" s="220" t="s">
        <v>5</v>
      </c>
      <c r="N91" s="221" t="s">
        <v>49</v>
      </c>
      <c r="O91" s="49"/>
      <c r="P91" s="222">
        <f>O91*H91</f>
        <v>0</v>
      </c>
      <c r="Q91" s="222">
        <v>0</v>
      </c>
      <c r="R91" s="222">
        <f>Q91*H91</f>
        <v>0</v>
      </c>
      <c r="S91" s="222">
        <v>0.26000000000000001</v>
      </c>
      <c r="T91" s="223">
        <f>S91*H91</f>
        <v>7.8000000000000007</v>
      </c>
      <c r="AR91" s="26" t="s">
        <v>145</v>
      </c>
      <c r="AT91" s="26" t="s">
        <v>148</v>
      </c>
      <c r="AU91" s="26" t="s">
        <v>89</v>
      </c>
      <c r="AY91" s="26" t="s">
        <v>146</v>
      </c>
      <c r="BE91" s="224">
        <f>IF(N91="základní",J91,0)</f>
        <v>0</v>
      </c>
      <c r="BF91" s="224">
        <f>IF(N91="snížená",J91,0)</f>
        <v>0</v>
      </c>
      <c r="BG91" s="224">
        <f>IF(N91="zákl. přenesená",J91,0)</f>
        <v>0</v>
      </c>
      <c r="BH91" s="224">
        <f>IF(N91="sníž. přenesená",J91,0)</f>
        <v>0</v>
      </c>
      <c r="BI91" s="224">
        <f>IF(N91="nulová",J91,0)</f>
        <v>0</v>
      </c>
      <c r="BJ91" s="26" t="s">
        <v>89</v>
      </c>
      <c r="BK91" s="224">
        <f>ROUND(I91*H91,2)</f>
        <v>0</v>
      </c>
      <c r="BL91" s="26" t="s">
        <v>145</v>
      </c>
      <c r="BM91" s="26" t="s">
        <v>1352</v>
      </c>
    </row>
    <row r="92" s="1" customFormat="1">
      <c r="B92" s="48"/>
      <c r="D92" s="225" t="s">
        <v>153</v>
      </c>
      <c r="F92" s="226" t="s">
        <v>1353</v>
      </c>
      <c r="I92" s="227"/>
      <c r="L92" s="48"/>
      <c r="M92" s="228"/>
      <c r="N92" s="49"/>
      <c r="O92" s="49"/>
      <c r="P92" s="49"/>
      <c r="Q92" s="49"/>
      <c r="R92" s="49"/>
      <c r="S92" s="49"/>
      <c r="T92" s="87"/>
      <c r="AT92" s="26" t="s">
        <v>153</v>
      </c>
      <c r="AU92" s="26" t="s">
        <v>89</v>
      </c>
    </row>
    <row r="93" s="1" customFormat="1" ht="16.5" customHeight="1">
      <c r="B93" s="212"/>
      <c r="C93" s="213" t="s">
        <v>89</v>
      </c>
      <c r="D93" s="213" t="s">
        <v>148</v>
      </c>
      <c r="E93" s="214" t="s">
        <v>1354</v>
      </c>
      <c r="F93" s="215" t="s">
        <v>1355</v>
      </c>
      <c r="G93" s="216" t="s">
        <v>232</v>
      </c>
      <c r="H93" s="217">
        <v>30</v>
      </c>
      <c r="I93" s="218"/>
      <c r="J93" s="219">
        <f>ROUND(I93*H93,2)</f>
        <v>0</v>
      </c>
      <c r="K93" s="215" t="s">
        <v>233</v>
      </c>
      <c r="L93" s="48"/>
      <c r="M93" s="220" t="s">
        <v>5</v>
      </c>
      <c r="N93" s="221" t="s">
        <v>49</v>
      </c>
      <c r="O93" s="49"/>
      <c r="P93" s="222">
        <f>O93*H93</f>
        <v>0</v>
      </c>
      <c r="Q93" s="222">
        <v>0</v>
      </c>
      <c r="R93" s="222">
        <f>Q93*H93</f>
        <v>0</v>
      </c>
      <c r="S93" s="222">
        <v>0.44</v>
      </c>
      <c r="T93" s="223">
        <f>S93*H93</f>
        <v>13.199999999999999</v>
      </c>
      <c r="AR93" s="26" t="s">
        <v>145</v>
      </c>
      <c r="AT93" s="26" t="s">
        <v>148</v>
      </c>
      <c r="AU93" s="26" t="s">
        <v>89</v>
      </c>
      <c r="AY93" s="26" t="s">
        <v>146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26" t="s">
        <v>89</v>
      </c>
      <c r="BK93" s="224">
        <f>ROUND(I93*H93,2)</f>
        <v>0</v>
      </c>
      <c r="BL93" s="26" t="s">
        <v>145</v>
      </c>
      <c r="BM93" s="26" t="s">
        <v>1356</v>
      </c>
    </row>
    <row r="94" s="1" customFormat="1">
      <c r="B94" s="48"/>
      <c r="D94" s="225" t="s">
        <v>153</v>
      </c>
      <c r="F94" s="226" t="s">
        <v>1357</v>
      </c>
      <c r="I94" s="227"/>
      <c r="L94" s="48"/>
      <c r="M94" s="228"/>
      <c r="N94" s="49"/>
      <c r="O94" s="49"/>
      <c r="P94" s="49"/>
      <c r="Q94" s="49"/>
      <c r="R94" s="49"/>
      <c r="S94" s="49"/>
      <c r="T94" s="87"/>
      <c r="AT94" s="26" t="s">
        <v>153</v>
      </c>
      <c r="AU94" s="26" t="s">
        <v>89</v>
      </c>
    </row>
    <row r="95" s="1" customFormat="1" ht="25.5" customHeight="1">
      <c r="B95" s="212"/>
      <c r="C95" s="213" t="s">
        <v>159</v>
      </c>
      <c r="D95" s="213" t="s">
        <v>148</v>
      </c>
      <c r="E95" s="214" t="s">
        <v>1358</v>
      </c>
      <c r="F95" s="215" t="s">
        <v>1359</v>
      </c>
      <c r="G95" s="216" t="s">
        <v>232</v>
      </c>
      <c r="H95" s="217">
        <v>7.5</v>
      </c>
      <c r="I95" s="218"/>
      <c r="J95" s="219">
        <f>ROUND(I95*H95,2)</f>
        <v>0</v>
      </c>
      <c r="K95" s="215" t="s">
        <v>233</v>
      </c>
      <c r="L95" s="48"/>
      <c r="M95" s="220" t="s">
        <v>5</v>
      </c>
      <c r="N95" s="221" t="s">
        <v>49</v>
      </c>
      <c r="O95" s="49"/>
      <c r="P95" s="222">
        <f>O95*H95</f>
        <v>0</v>
      </c>
      <c r="Q95" s="222">
        <v>0</v>
      </c>
      <c r="R95" s="222">
        <f>Q95*H95</f>
        <v>0</v>
      </c>
      <c r="S95" s="222">
        <v>0.57999999999999996</v>
      </c>
      <c r="T95" s="223">
        <f>S95*H95</f>
        <v>4.3499999999999996</v>
      </c>
      <c r="AR95" s="26" t="s">
        <v>145</v>
      </c>
      <c r="AT95" s="26" t="s">
        <v>148</v>
      </c>
      <c r="AU95" s="26" t="s">
        <v>89</v>
      </c>
      <c r="AY95" s="26" t="s">
        <v>146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26" t="s">
        <v>89</v>
      </c>
      <c r="BK95" s="224">
        <f>ROUND(I95*H95,2)</f>
        <v>0</v>
      </c>
      <c r="BL95" s="26" t="s">
        <v>145</v>
      </c>
      <c r="BM95" s="26" t="s">
        <v>1360</v>
      </c>
    </row>
    <row r="96" s="1" customFormat="1">
      <c r="B96" s="48"/>
      <c r="D96" s="225" t="s">
        <v>153</v>
      </c>
      <c r="F96" s="226" t="s">
        <v>1361</v>
      </c>
      <c r="I96" s="227"/>
      <c r="L96" s="48"/>
      <c r="M96" s="228"/>
      <c r="N96" s="49"/>
      <c r="O96" s="49"/>
      <c r="P96" s="49"/>
      <c r="Q96" s="49"/>
      <c r="R96" s="49"/>
      <c r="S96" s="49"/>
      <c r="T96" s="87"/>
      <c r="AT96" s="26" t="s">
        <v>153</v>
      </c>
      <c r="AU96" s="26" t="s">
        <v>89</v>
      </c>
    </row>
    <row r="97" s="1" customFormat="1" ht="25.5" customHeight="1">
      <c r="B97" s="212"/>
      <c r="C97" s="213" t="s">
        <v>145</v>
      </c>
      <c r="D97" s="213" t="s">
        <v>148</v>
      </c>
      <c r="E97" s="214" t="s">
        <v>1362</v>
      </c>
      <c r="F97" s="215" t="s">
        <v>1363</v>
      </c>
      <c r="G97" s="216" t="s">
        <v>232</v>
      </c>
      <c r="H97" s="217">
        <v>7.5</v>
      </c>
      <c r="I97" s="218"/>
      <c r="J97" s="219">
        <f>ROUND(I97*H97,2)</f>
        <v>0</v>
      </c>
      <c r="K97" s="215" t="s">
        <v>233</v>
      </c>
      <c r="L97" s="48"/>
      <c r="M97" s="220" t="s">
        <v>5</v>
      </c>
      <c r="N97" s="221" t="s">
        <v>49</v>
      </c>
      <c r="O97" s="49"/>
      <c r="P97" s="222">
        <f>O97*H97</f>
        <v>0</v>
      </c>
      <c r="Q97" s="222">
        <v>0</v>
      </c>
      <c r="R97" s="222">
        <f>Q97*H97</f>
        <v>0</v>
      </c>
      <c r="S97" s="222">
        <v>0.316</v>
      </c>
      <c r="T97" s="223">
        <f>S97*H97</f>
        <v>2.3700000000000001</v>
      </c>
      <c r="AR97" s="26" t="s">
        <v>145</v>
      </c>
      <c r="AT97" s="26" t="s">
        <v>148</v>
      </c>
      <c r="AU97" s="26" t="s">
        <v>89</v>
      </c>
      <c r="AY97" s="26" t="s">
        <v>146</v>
      </c>
      <c r="BE97" s="224">
        <f>IF(N97="základní",J97,0)</f>
        <v>0</v>
      </c>
      <c r="BF97" s="224">
        <f>IF(N97="snížená",J97,0)</f>
        <v>0</v>
      </c>
      <c r="BG97" s="224">
        <f>IF(N97="zákl. přenesená",J97,0)</f>
        <v>0</v>
      </c>
      <c r="BH97" s="224">
        <f>IF(N97="sníž. přenesená",J97,0)</f>
        <v>0</v>
      </c>
      <c r="BI97" s="224">
        <f>IF(N97="nulová",J97,0)</f>
        <v>0</v>
      </c>
      <c r="BJ97" s="26" t="s">
        <v>89</v>
      </c>
      <c r="BK97" s="224">
        <f>ROUND(I97*H97,2)</f>
        <v>0</v>
      </c>
      <c r="BL97" s="26" t="s">
        <v>145</v>
      </c>
      <c r="BM97" s="26" t="s">
        <v>1364</v>
      </c>
    </row>
    <row r="98" s="1" customFormat="1">
      <c r="B98" s="48"/>
      <c r="D98" s="225" t="s">
        <v>153</v>
      </c>
      <c r="F98" s="226" t="s">
        <v>1365</v>
      </c>
      <c r="I98" s="227"/>
      <c r="L98" s="48"/>
      <c r="M98" s="228"/>
      <c r="N98" s="49"/>
      <c r="O98" s="49"/>
      <c r="P98" s="49"/>
      <c r="Q98" s="49"/>
      <c r="R98" s="49"/>
      <c r="S98" s="49"/>
      <c r="T98" s="87"/>
      <c r="AT98" s="26" t="s">
        <v>153</v>
      </c>
      <c r="AU98" s="26" t="s">
        <v>89</v>
      </c>
    </row>
    <row r="99" s="1" customFormat="1" ht="16.5" customHeight="1">
      <c r="B99" s="212"/>
      <c r="C99" s="213" t="s">
        <v>168</v>
      </c>
      <c r="D99" s="213" t="s">
        <v>148</v>
      </c>
      <c r="E99" s="214" t="s">
        <v>1366</v>
      </c>
      <c r="F99" s="215" t="s">
        <v>1367</v>
      </c>
      <c r="G99" s="216" t="s">
        <v>232</v>
      </c>
      <c r="H99" s="217">
        <v>37.5</v>
      </c>
      <c r="I99" s="218"/>
      <c r="J99" s="219">
        <f>ROUND(I99*H99,2)</f>
        <v>0</v>
      </c>
      <c r="K99" s="215" t="s">
        <v>233</v>
      </c>
      <c r="L99" s="48"/>
      <c r="M99" s="220" t="s">
        <v>5</v>
      </c>
      <c r="N99" s="221" t="s">
        <v>49</v>
      </c>
      <c r="O99" s="49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AR99" s="26" t="s">
        <v>145</v>
      </c>
      <c r="AT99" s="26" t="s">
        <v>148</v>
      </c>
      <c r="AU99" s="26" t="s">
        <v>89</v>
      </c>
      <c r="AY99" s="26" t="s">
        <v>146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26" t="s">
        <v>89</v>
      </c>
      <c r="BK99" s="224">
        <f>ROUND(I99*H99,2)</f>
        <v>0</v>
      </c>
      <c r="BL99" s="26" t="s">
        <v>145</v>
      </c>
      <c r="BM99" s="26" t="s">
        <v>1368</v>
      </c>
    </row>
    <row r="100" s="1" customFormat="1">
      <c r="B100" s="48"/>
      <c r="D100" s="225" t="s">
        <v>153</v>
      </c>
      <c r="F100" s="226" t="s">
        <v>1369</v>
      </c>
      <c r="I100" s="227"/>
      <c r="L100" s="48"/>
      <c r="M100" s="228"/>
      <c r="N100" s="49"/>
      <c r="O100" s="49"/>
      <c r="P100" s="49"/>
      <c r="Q100" s="49"/>
      <c r="R100" s="49"/>
      <c r="S100" s="49"/>
      <c r="T100" s="87"/>
      <c r="AT100" s="26" t="s">
        <v>153</v>
      </c>
      <c r="AU100" s="26" t="s">
        <v>89</v>
      </c>
    </row>
    <row r="101" s="13" customFormat="1">
      <c r="B101" s="239"/>
      <c r="D101" s="225" t="s">
        <v>236</v>
      </c>
      <c r="E101" s="240" t="s">
        <v>5</v>
      </c>
      <c r="F101" s="241" t="s">
        <v>437</v>
      </c>
      <c r="H101" s="242">
        <v>30</v>
      </c>
      <c r="I101" s="243"/>
      <c r="L101" s="239"/>
      <c r="M101" s="244"/>
      <c r="N101" s="245"/>
      <c r="O101" s="245"/>
      <c r="P101" s="245"/>
      <c r="Q101" s="245"/>
      <c r="R101" s="245"/>
      <c r="S101" s="245"/>
      <c r="T101" s="246"/>
      <c r="AT101" s="240" t="s">
        <v>236</v>
      </c>
      <c r="AU101" s="240" t="s">
        <v>89</v>
      </c>
      <c r="AV101" s="13" t="s">
        <v>89</v>
      </c>
      <c r="AW101" s="13" t="s">
        <v>40</v>
      </c>
      <c r="AX101" s="13" t="s">
        <v>77</v>
      </c>
      <c r="AY101" s="240" t="s">
        <v>146</v>
      </c>
    </row>
    <row r="102" s="13" customFormat="1">
      <c r="B102" s="239"/>
      <c r="D102" s="225" t="s">
        <v>236</v>
      </c>
      <c r="E102" s="240" t="s">
        <v>5</v>
      </c>
      <c r="F102" s="241" t="s">
        <v>1370</v>
      </c>
      <c r="H102" s="242">
        <v>7.5</v>
      </c>
      <c r="I102" s="243"/>
      <c r="L102" s="239"/>
      <c r="M102" s="244"/>
      <c r="N102" s="245"/>
      <c r="O102" s="245"/>
      <c r="P102" s="245"/>
      <c r="Q102" s="245"/>
      <c r="R102" s="245"/>
      <c r="S102" s="245"/>
      <c r="T102" s="246"/>
      <c r="AT102" s="240" t="s">
        <v>236</v>
      </c>
      <c r="AU102" s="240" t="s">
        <v>89</v>
      </c>
      <c r="AV102" s="13" t="s">
        <v>89</v>
      </c>
      <c r="AW102" s="13" t="s">
        <v>40</v>
      </c>
      <c r="AX102" s="13" t="s">
        <v>77</v>
      </c>
      <c r="AY102" s="240" t="s">
        <v>146</v>
      </c>
    </row>
    <row r="103" s="14" customFormat="1">
      <c r="B103" s="247"/>
      <c r="D103" s="225" t="s">
        <v>236</v>
      </c>
      <c r="E103" s="248" t="s">
        <v>5</v>
      </c>
      <c r="F103" s="249" t="s">
        <v>242</v>
      </c>
      <c r="H103" s="250">
        <v>37.5</v>
      </c>
      <c r="I103" s="251"/>
      <c r="L103" s="247"/>
      <c r="M103" s="252"/>
      <c r="N103" s="253"/>
      <c r="O103" s="253"/>
      <c r="P103" s="253"/>
      <c r="Q103" s="253"/>
      <c r="R103" s="253"/>
      <c r="S103" s="253"/>
      <c r="T103" s="254"/>
      <c r="AT103" s="248" t="s">
        <v>236</v>
      </c>
      <c r="AU103" s="248" t="s">
        <v>89</v>
      </c>
      <c r="AV103" s="14" t="s">
        <v>145</v>
      </c>
      <c r="AW103" s="14" t="s">
        <v>40</v>
      </c>
      <c r="AX103" s="14" t="s">
        <v>84</v>
      </c>
      <c r="AY103" s="248" t="s">
        <v>146</v>
      </c>
    </row>
    <row r="104" s="11" customFormat="1" ht="29.88" customHeight="1">
      <c r="B104" s="199"/>
      <c r="D104" s="200" t="s">
        <v>76</v>
      </c>
      <c r="E104" s="210" t="s">
        <v>168</v>
      </c>
      <c r="F104" s="210" t="s">
        <v>1371</v>
      </c>
      <c r="I104" s="202"/>
      <c r="J104" s="211">
        <f>BK104</f>
        <v>0</v>
      </c>
      <c r="L104" s="199"/>
      <c r="M104" s="204"/>
      <c r="N104" s="205"/>
      <c r="O104" s="205"/>
      <c r="P104" s="206">
        <f>SUM(P105:P128)</f>
        <v>0</v>
      </c>
      <c r="Q104" s="205"/>
      <c r="R104" s="206">
        <f>SUM(R105:R128)</f>
        <v>28.9575</v>
      </c>
      <c r="S104" s="205"/>
      <c r="T104" s="207">
        <f>SUM(T105:T128)</f>
        <v>0</v>
      </c>
      <c r="AR104" s="200" t="s">
        <v>84</v>
      </c>
      <c r="AT104" s="208" t="s">
        <v>76</v>
      </c>
      <c r="AU104" s="208" t="s">
        <v>84</v>
      </c>
      <c r="AY104" s="200" t="s">
        <v>146</v>
      </c>
      <c r="BK104" s="209">
        <f>SUM(BK105:BK128)</f>
        <v>0</v>
      </c>
    </row>
    <row r="105" s="1" customFormat="1" ht="16.5" customHeight="1">
      <c r="B105" s="212"/>
      <c r="C105" s="213" t="s">
        <v>173</v>
      </c>
      <c r="D105" s="213" t="s">
        <v>148</v>
      </c>
      <c r="E105" s="214" t="s">
        <v>1372</v>
      </c>
      <c r="F105" s="215" t="s">
        <v>1373</v>
      </c>
      <c r="G105" s="216" t="s">
        <v>232</v>
      </c>
      <c r="H105" s="217">
        <v>30</v>
      </c>
      <c r="I105" s="218"/>
      <c r="J105" s="219">
        <f>ROUND(I105*H105,2)</f>
        <v>0</v>
      </c>
      <c r="K105" s="215" t="s">
        <v>233</v>
      </c>
      <c r="L105" s="48"/>
      <c r="M105" s="220" t="s">
        <v>5</v>
      </c>
      <c r="N105" s="221" t="s">
        <v>49</v>
      </c>
      <c r="O105" s="49"/>
      <c r="P105" s="222">
        <f>O105*H105</f>
        <v>0</v>
      </c>
      <c r="Q105" s="222">
        <v>0.18906999999999999</v>
      </c>
      <c r="R105" s="222">
        <f>Q105*H105</f>
        <v>5.6720999999999995</v>
      </c>
      <c r="S105" s="222">
        <v>0</v>
      </c>
      <c r="T105" s="223">
        <f>S105*H105</f>
        <v>0</v>
      </c>
      <c r="AR105" s="26" t="s">
        <v>145</v>
      </c>
      <c r="AT105" s="26" t="s">
        <v>148</v>
      </c>
      <c r="AU105" s="26" t="s">
        <v>89</v>
      </c>
      <c r="AY105" s="26" t="s">
        <v>146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26" t="s">
        <v>89</v>
      </c>
      <c r="BK105" s="224">
        <f>ROUND(I105*H105,2)</f>
        <v>0</v>
      </c>
      <c r="BL105" s="26" t="s">
        <v>145</v>
      </c>
      <c r="BM105" s="26" t="s">
        <v>1374</v>
      </c>
    </row>
    <row r="106" s="1" customFormat="1">
      <c r="B106" s="48"/>
      <c r="D106" s="225" t="s">
        <v>153</v>
      </c>
      <c r="F106" s="226" t="s">
        <v>1375</v>
      </c>
      <c r="I106" s="227"/>
      <c r="L106" s="48"/>
      <c r="M106" s="228"/>
      <c r="N106" s="49"/>
      <c r="O106" s="49"/>
      <c r="P106" s="49"/>
      <c r="Q106" s="49"/>
      <c r="R106" s="49"/>
      <c r="S106" s="49"/>
      <c r="T106" s="87"/>
      <c r="AT106" s="26" t="s">
        <v>153</v>
      </c>
      <c r="AU106" s="26" t="s">
        <v>89</v>
      </c>
    </row>
    <row r="107" s="1" customFormat="1" ht="16.5" customHeight="1">
      <c r="B107" s="212"/>
      <c r="C107" s="213" t="s">
        <v>178</v>
      </c>
      <c r="D107" s="213" t="s">
        <v>148</v>
      </c>
      <c r="E107" s="214" t="s">
        <v>1376</v>
      </c>
      <c r="F107" s="215" t="s">
        <v>1377</v>
      </c>
      <c r="G107" s="216" t="s">
        <v>232</v>
      </c>
      <c r="H107" s="217">
        <v>30</v>
      </c>
      <c r="I107" s="218"/>
      <c r="J107" s="219">
        <f>ROUND(I107*H107,2)</f>
        <v>0</v>
      </c>
      <c r="K107" s="215" t="s">
        <v>233</v>
      </c>
      <c r="L107" s="48"/>
      <c r="M107" s="220" t="s">
        <v>5</v>
      </c>
      <c r="N107" s="221" t="s">
        <v>49</v>
      </c>
      <c r="O107" s="49"/>
      <c r="P107" s="222">
        <f>O107*H107</f>
        <v>0</v>
      </c>
      <c r="Q107" s="222">
        <v>0.378</v>
      </c>
      <c r="R107" s="222">
        <f>Q107*H107</f>
        <v>11.34</v>
      </c>
      <c r="S107" s="222">
        <v>0</v>
      </c>
      <c r="T107" s="223">
        <f>S107*H107</f>
        <v>0</v>
      </c>
      <c r="AR107" s="26" t="s">
        <v>145</v>
      </c>
      <c r="AT107" s="26" t="s">
        <v>148</v>
      </c>
      <c r="AU107" s="26" t="s">
        <v>89</v>
      </c>
      <c r="AY107" s="26" t="s">
        <v>146</v>
      </c>
      <c r="BE107" s="224">
        <f>IF(N107="základní",J107,0)</f>
        <v>0</v>
      </c>
      <c r="BF107" s="224">
        <f>IF(N107="snížená",J107,0)</f>
        <v>0</v>
      </c>
      <c r="BG107" s="224">
        <f>IF(N107="zákl. přenesená",J107,0)</f>
        <v>0</v>
      </c>
      <c r="BH107" s="224">
        <f>IF(N107="sníž. přenesená",J107,0)</f>
        <v>0</v>
      </c>
      <c r="BI107" s="224">
        <f>IF(N107="nulová",J107,0)</f>
        <v>0</v>
      </c>
      <c r="BJ107" s="26" t="s">
        <v>89</v>
      </c>
      <c r="BK107" s="224">
        <f>ROUND(I107*H107,2)</f>
        <v>0</v>
      </c>
      <c r="BL107" s="26" t="s">
        <v>145</v>
      </c>
      <c r="BM107" s="26" t="s">
        <v>1378</v>
      </c>
    </row>
    <row r="108" s="1" customFormat="1">
      <c r="B108" s="48"/>
      <c r="D108" s="225" t="s">
        <v>153</v>
      </c>
      <c r="F108" s="226" t="s">
        <v>1379</v>
      </c>
      <c r="I108" s="227"/>
      <c r="L108" s="48"/>
      <c r="M108" s="228"/>
      <c r="N108" s="49"/>
      <c r="O108" s="49"/>
      <c r="P108" s="49"/>
      <c r="Q108" s="49"/>
      <c r="R108" s="49"/>
      <c r="S108" s="49"/>
      <c r="T108" s="87"/>
      <c r="AT108" s="26" t="s">
        <v>153</v>
      </c>
      <c r="AU108" s="26" t="s">
        <v>89</v>
      </c>
    </row>
    <row r="109" s="1" customFormat="1" ht="25.5" customHeight="1">
      <c r="B109" s="212"/>
      <c r="C109" s="213" t="s">
        <v>183</v>
      </c>
      <c r="D109" s="213" t="s">
        <v>148</v>
      </c>
      <c r="E109" s="214" t="s">
        <v>1380</v>
      </c>
      <c r="F109" s="215" t="s">
        <v>1381</v>
      </c>
      <c r="G109" s="216" t="s">
        <v>232</v>
      </c>
      <c r="H109" s="217">
        <v>7.5</v>
      </c>
      <c r="I109" s="218"/>
      <c r="J109" s="219">
        <f>ROUND(I109*H109,2)</f>
        <v>0</v>
      </c>
      <c r="K109" s="215" t="s">
        <v>233</v>
      </c>
      <c r="L109" s="48"/>
      <c r="M109" s="220" t="s">
        <v>5</v>
      </c>
      <c r="N109" s="221" t="s">
        <v>49</v>
      </c>
      <c r="O109" s="49"/>
      <c r="P109" s="222">
        <f>O109*H109</f>
        <v>0</v>
      </c>
      <c r="Q109" s="222">
        <v>0.37080000000000002</v>
      </c>
      <c r="R109" s="222">
        <f>Q109*H109</f>
        <v>2.7810000000000001</v>
      </c>
      <c r="S109" s="222">
        <v>0</v>
      </c>
      <c r="T109" s="223">
        <f>S109*H109</f>
        <v>0</v>
      </c>
      <c r="AR109" s="26" t="s">
        <v>145</v>
      </c>
      <c r="AT109" s="26" t="s">
        <v>148</v>
      </c>
      <c r="AU109" s="26" t="s">
        <v>89</v>
      </c>
      <c r="AY109" s="26" t="s">
        <v>146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26" t="s">
        <v>89</v>
      </c>
      <c r="BK109" s="224">
        <f>ROUND(I109*H109,2)</f>
        <v>0</v>
      </c>
      <c r="BL109" s="26" t="s">
        <v>145</v>
      </c>
      <c r="BM109" s="26" t="s">
        <v>1382</v>
      </c>
    </row>
    <row r="110" s="1" customFormat="1">
      <c r="B110" s="48"/>
      <c r="D110" s="225" t="s">
        <v>153</v>
      </c>
      <c r="F110" s="226" t="s">
        <v>1383</v>
      </c>
      <c r="I110" s="227"/>
      <c r="L110" s="48"/>
      <c r="M110" s="228"/>
      <c r="N110" s="49"/>
      <c r="O110" s="49"/>
      <c r="P110" s="49"/>
      <c r="Q110" s="49"/>
      <c r="R110" s="49"/>
      <c r="S110" s="49"/>
      <c r="T110" s="87"/>
      <c r="AT110" s="26" t="s">
        <v>153</v>
      </c>
      <c r="AU110" s="26" t="s">
        <v>89</v>
      </c>
    </row>
    <row r="111" s="1" customFormat="1" ht="25.5" customHeight="1">
      <c r="B111" s="212"/>
      <c r="C111" s="213" t="s">
        <v>188</v>
      </c>
      <c r="D111" s="213" t="s">
        <v>148</v>
      </c>
      <c r="E111" s="214" t="s">
        <v>1384</v>
      </c>
      <c r="F111" s="215" t="s">
        <v>1385</v>
      </c>
      <c r="G111" s="216" t="s">
        <v>232</v>
      </c>
      <c r="H111" s="217">
        <v>7.5</v>
      </c>
      <c r="I111" s="218"/>
      <c r="J111" s="219">
        <f>ROUND(I111*H111,2)</f>
        <v>0</v>
      </c>
      <c r="K111" s="215" t="s">
        <v>233</v>
      </c>
      <c r="L111" s="48"/>
      <c r="M111" s="220" t="s">
        <v>5</v>
      </c>
      <c r="N111" s="221" t="s">
        <v>49</v>
      </c>
      <c r="O111" s="49"/>
      <c r="P111" s="222">
        <f>O111*H111</f>
        <v>0</v>
      </c>
      <c r="Q111" s="222">
        <v>0.26375999999999999</v>
      </c>
      <c r="R111" s="222">
        <f>Q111*H111</f>
        <v>1.9782</v>
      </c>
      <c r="S111" s="222">
        <v>0</v>
      </c>
      <c r="T111" s="223">
        <f>S111*H111</f>
        <v>0</v>
      </c>
      <c r="AR111" s="26" t="s">
        <v>145</v>
      </c>
      <c r="AT111" s="26" t="s">
        <v>148</v>
      </c>
      <c r="AU111" s="26" t="s">
        <v>89</v>
      </c>
      <c r="AY111" s="26" t="s">
        <v>146</v>
      </c>
      <c r="BE111" s="224">
        <f>IF(N111="základní",J111,0)</f>
        <v>0</v>
      </c>
      <c r="BF111" s="224">
        <f>IF(N111="snížená",J111,0)</f>
        <v>0</v>
      </c>
      <c r="BG111" s="224">
        <f>IF(N111="zákl. přenesená",J111,0)</f>
        <v>0</v>
      </c>
      <c r="BH111" s="224">
        <f>IF(N111="sníž. přenesená",J111,0)</f>
        <v>0</v>
      </c>
      <c r="BI111" s="224">
        <f>IF(N111="nulová",J111,0)</f>
        <v>0</v>
      </c>
      <c r="BJ111" s="26" t="s">
        <v>89</v>
      </c>
      <c r="BK111" s="224">
        <f>ROUND(I111*H111,2)</f>
        <v>0</v>
      </c>
      <c r="BL111" s="26" t="s">
        <v>145</v>
      </c>
      <c r="BM111" s="26" t="s">
        <v>1386</v>
      </c>
    </row>
    <row r="112" s="1" customFormat="1">
      <c r="B112" s="48"/>
      <c r="D112" s="225" t="s">
        <v>153</v>
      </c>
      <c r="F112" s="226" t="s">
        <v>1387</v>
      </c>
      <c r="I112" s="227"/>
      <c r="L112" s="48"/>
      <c r="M112" s="228"/>
      <c r="N112" s="49"/>
      <c r="O112" s="49"/>
      <c r="P112" s="49"/>
      <c r="Q112" s="49"/>
      <c r="R112" s="49"/>
      <c r="S112" s="49"/>
      <c r="T112" s="87"/>
      <c r="AT112" s="26" t="s">
        <v>153</v>
      </c>
      <c r="AU112" s="26" t="s">
        <v>89</v>
      </c>
    </row>
    <row r="113" s="1" customFormat="1" ht="25.5" customHeight="1">
      <c r="B113" s="212"/>
      <c r="C113" s="213" t="s">
        <v>192</v>
      </c>
      <c r="D113" s="213" t="s">
        <v>148</v>
      </c>
      <c r="E113" s="214" t="s">
        <v>1388</v>
      </c>
      <c r="F113" s="215" t="s">
        <v>1389</v>
      </c>
      <c r="G113" s="216" t="s">
        <v>232</v>
      </c>
      <c r="H113" s="217">
        <v>7.5</v>
      </c>
      <c r="I113" s="218"/>
      <c r="J113" s="219">
        <f>ROUND(I113*H113,2)</f>
        <v>0</v>
      </c>
      <c r="K113" s="215" t="s">
        <v>233</v>
      </c>
      <c r="L113" s="48"/>
      <c r="M113" s="220" t="s">
        <v>5</v>
      </c>
      <c r="N113" s="221" t="s">
        <v>49</v>
      </c>
      <c r="O113" s="49"/>
      <c r="P113" s="222">
        <f>O113*H113</f>
        <v>0</v>
      </c>
      <c r="Q113" s="222">
        <v>0.37536000000000003</v>
      </c>
      <c r="R113" s="222">
        <f>Q113*H113</f>
        <v>2.8152000000000004</v>
      </c>
      <c r="S113" s="222">
        <v>0</v>
      </c>
      <c r="T113" s="223">
        <f>S113*H113</f>
        <v>0</v>
      </c>
      <c r="AR113" s="26" t="s">
        <v>145</v>
      </c>
      <c r="AT113" s="26" t="s">
        <v>148</v>
      </c>
      <c r="AU113" s="26" t="s">
        <v>89</v>
      </c>
      <c r="AY113" s="26" t="s">
        <v>146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26" t="s">
        <v>89</v>
      </c>
      <c r="BK113" s="224">
        <f>ROUND(I113*H113,2)</f>
        <v>0</v>
      </c>
      <c r="BL113" s="26" t="s">
        <v>145</v>
      </c>
      <c r="BM113" s="26" t="s">
        <v>1390</v>
      </c>
    </row>
    <row r="114" s="1" customFormat="1">
      <c r="B114" s="48"/>
      <c r="D114" s="225" t="s">
        <v>153</v>
      </c>
      <c r="F114" s="226" t="s">
        <v>1391</v>
      </c>
      <c r="I114" s="227"/>
      <c r="L114" s="48"/>
      <c r="M114" s="228"/>
      <c r="N114" s="49"/>
      <c r="O114" s="49"/>
      <c r="P114" s="49"/>
      <c r="Q114" s="49"/>
      <c r="R114" s="49"/>
      <c r="S114" s="49"/>
      <c r="T114" s="87"/>
      <c r="AT114" s="26" t="s">
        <v>153</v>
      </c>
      <c r="AU114" s="26" t="s">
        <v>89</v>
      </c>
    </row>
    <row r="115" s="1" customFormat="1" ht="25.5" customHeight="1">
      <c r="B115" s="212"/>
      <c r="C115" s="213" t="s">
        <v>197</v>
      </c>
      <c r="D115" s="213" t="s">
        <v>148</v>
      </c>
      <c r="E115" s="214" t="s">
        <v>1392</v>
      </c>
      <c r="F115" s="215" t="s">
        <v>1393</v>
      </c>
      <c r="G115" s="216" t="s">
        <v>232</v>
      </c>
      <c r="H115" s="217">
        <v>7.5</v>
      </c>
      <c r="I115" s="218"/>
      <c r="J115" s="219">
        <f>ROUND(I115*H115,2)</f>
        <v>0</v>
      </c>
      <c r="K115" s="215" t="s">
        <v>233</v>
      </c>
      <c r="L115" s="48"/>
      <c r="M115" s="220" t="s">
        <v>5</v>
      </c>
      <c r="N115" s="221" t="s">
        <v>49</v>
      </c>
      <c r="O115" s="49"/>
      <c r="P115" s="222">
        <f>O115*H115</f>
        <v>0</v>
      </c>
      <c r="Q115" s="222">
        <v>0.12966</v>
      </c>
      <c r="R115" s="222">
        <f>Q115*H115</f>
        <v>0.97245000000000004</v>
      </c>
      <c r="S115" s="222">
        <v>0</v>
      </c>
      <c r="T115" s="223">
        <f>S115*H115</f>
        <v>0</v>
      </c>
      <c r="AR115" s="26" t="s">
        <v>145</v>
      </c>
      <c r="AT115" s="26" t="s">
        <v>148</v>
      </c>
      <c r="AU115" s="26" t="s">
        <v>89</v>
      </c>
      <c r="AY115" s="26" t="s">
        <v>146</v>
      </c>
      <c r="BE115" s="224">
        <f>IF(N115="základní",J115,0)</f>
        <v>0</v>
      </c>
      <c r="BF115" s="224">
        <f>IF(N115="snížená",J115,0)</f>
        <v>0</v>
      </c>
      <c r="BG115" s="224">
        <f>IF(N115="zákl. přenesená",J115,0)</f>
        <v>0</v>
      </c>
      <c r="BH115" s="224">
        <f>IF(N115="sníž. přenesená",J115,0)</f>
        <v>0</v>
      </c>
      <c r="BI115" s="224">
        <f>IF(N115="nulová",J115,0)</f>
        <v>0</v>
      </c>
      <c r="BJ115" s="26" t="s">
        <v>89</v>
      </c>
      <c r="BK115" s="224">
        <f>ROUND(I115*H115,2)</f>
        <v>0</v>
      </c>
      <c r="BL115" s="26" t="s">
        <v>145</v>
      </c>
      <c r="BM115" s="26" t="s">
        <v>1394</v>
      </c>
    </row>
    <row r="116" s="1" customFormat="1">
      <c r="B116" s="48"/>
      <c r="D116" s="225" t="s">
        <v>153</v>
      </c>
      <c r="F116" s="226" t="s">
        <v>1395</v>
      </c>
      <c r="I116" s="227"/>
      <c r="L116" s="48"/>
      <c r="M116" s="228"/>
      <c r="N116" s="49"/>
      <c r="O116" s="49"/>
      <c r="P116" s="49"/>
      <c r="Q116" s="49"/>
      <c r="R116" s="49"/>
      <c r="S116" s="49"/>
      <c r="T116" s="87"/>
      <c r="AT116" s="26" t="s">
        <v>153</v>
      </c>
      <c r="AU116" s="26" t="s">
        <v>89</v>
      </c>
    </row>
    <row r="117" s="1" customFormat="1" ht="16.5" customHeight="1">
      <c r="B117" s="212"/>
      <c r="C117" s="213" t="s">
        <v>202</v>
      </c>
      <c r="D117" s="213" t="s">
        <v>148</v>
      </c>
      <c r="E117" s="214" t="s">
        <v>1396</v>
      </c>
      <c r="F117" s="215" t="s">
        <v>1397</v>
      </c>
      <c r="G117" s="216" t="s">
        <v>232</v>
      </c>
      <c r="H117" s="217">
        <v>7.5</v>
      </c>
      <c r="I117" s="218"/>
      <c r="J117" s="219">
        <f>ROUND(I117*H117,2)</f>
        <v>0</v>
      </c>
      <c r="K117" s="215" t="s">
        <v>233</v>
      </c>
      <c r="L117" s="48"/>
      <c r="M117" s="220" t="s">
        <v>5</v>
      </c>
      <c r="N117" s="221" t="s">
        <v>49</v>
      </c>
      <c r="O117" s="49"/>
      <c r="P117" s="222">
        <f>O117*H117</f>
        <v>0</v>
      </c>
      <c r="Q117" s="222">
        <v>0.0056100000000000004</v>
      </c>
      <c r="R117" s="222">
        <f>Q117*H117</f>
        <v>0.042075000000000001</v>
      </c>
      <c r="S117" s="222">
        <v>0</v>
      </c>
      <c r="T117" s="223">
        <f>S117*H117</f>
        <v>0</v>
      </c>
      <c r="AR117" s="26" t="s">
        <v>145</v>
      </c>
      <c r="AT117" s="26" t="s">
        <v>148</v>
      </c>
      <c r="AU117" s="26" t="s">
        <v>89</v>
      </c>
      <c r="AY117" s="26" t="s">
        <v>146</v>
      </c>
      <c r="BE117" s="224">
        <f>IF(N117="základní",J117,0)</f>
        <v>0</v>
      </c>
      <c r="BF117" s="224">
        <f>IF(N117="snížená",J117,0)</f>
        <v>0</v>
      </c>
      <c r="BG117" s="224">
        <f>IF(N117="zákl. přenesená",J117,0)</f>
        <v>0</v>
      </c>
      <c r="BH117" s="224">
        <f>IF(N117="sníž. přenesená",J117,0)</f>
        <v>0</v>
      </c>
      <c r="BI117" s="224">
        <f>IF(N117="nulová",J117,0)</f>
        <v>0</v>
      </c>
      <c r="BJ117" s="26" t="s">
        <v>89</v>
      </c>
      <c r="BK117" s="224">
        <f>ROUND(I117*H117,2)</f>
        <v>0</v>
      </c>
      <c r="BL117" s="26" t="s">
        <v>145</v>
      </c>
      <c r="BM117" s="26" t="s">
        <v>1398</v>
      </c>
    </row>
    <row r="118" s="1" customFormat="1">
      <c r="B118" s="48"/>
      <c r="D118" s="225" t="s">
        <v>153</v>
      </c>
      <c r="F118" s="226" t="s">
        <v>1399</v>
      </c>
      <c r="I118" s="227"/>
      <c r="L118" s="48"/>
      <c r="M118" s="228"/>
      <c r="N118" s="49"/>
      <c r="O118" s="49"/>
      <c r="P118" s="49"/>
      <c r="Q118" s="49"/>
      <c r="R118" s="49"/>
      <c r="S118" s="49"/>
      <c r="T118" s="87"/>
      <c r="AT118" s="26" t="s">
        <v>153</v>
      </c>
      <c r="AU118" s="26" t="s">
        <v>89</v>
      </c>
    </row>
    <row r="119" s="1" customFormat="1" ht="16.5" customHeight="1">
      <c r="B119" s="212"/>
      <c r="C119" s="213" t="s">
        <v>311</v>
      </c>
      <c r="D119" s="213" t="s">
        <v>148</v>
      </c>
      <c r="E119" s="214" t="s">
        <v>1400</v>
      </c>
      <c r="F119" s="215" t="s">
        <v>1401</v>
      </c>
      <c r="G119" s="216" t="s">
        <v>232</v>
      </c>
      <c r="H119" s="217">
        <v>7.5</v>
      </c>
      <c r="I119" s="218"/>
      <c r="J119" s="219">
        <f>ROUND(I119*H119,2)</f>
        <v>0</v>
      </c>
      <c r="K119" s="215" t="s">
        <v>233</v>
      </c>
      <c r="L119" s="48"/>
      <c r="M119" s="220" t="s">
        <v>5</v>
      </c>
      <c r="N119" s="221" t="s">
        <v>49</v>
      </c>
      <c r="O119" s="49"/>
      <c r="P119" s="222">
        <f>O119*H119</f>
        <v>0</v>
      </c>
      <c r="Q119" s="222">
        <v>0.00021000000000000001</v>
      </c>
      <c r="R119" s="222">
        <f>Q119*H119</f>
        <v>0.001575</v>
      </c>
      <c r="S119" s="222">
        <v>0</v>
      </c>
      <c r="T119" s="223">
        <f>S119*H119</f>
        <v>0</v>
      </c>
      <c r="AR119" s="26" t="s">
        <v>145</v>
      </c>
      <c r="AT119" s="26" t="s">
        <v>148</v>
      </c>
      <c r="AU119" s="26" t="s">
        <v>89</v>
      </c>
      <c r="AY119" s="26" t="s">
        <v>146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26" t="s">
        <v>89</v>
      </c>
      <c r="BK119" s="224">
        <f>ROUND(I119*H119,2)</f>
        <v>0</v>
      </c>
      <c r="BL119" s="26" t="s">
        <v>145</v>
      </c>
      <c r="BM119" s="26" t="s">
        <v>1402</v>
      </c>
    </row>
    <row r="120" s="1" customFormat="1">
      <c r="B120" s="48"/>
      <c r="D120" s="225" t="s">
        <v>153</v>
      </c>
      <c r="F120" s="226" t="s">
        <v>1403</v>
      </c>
      <c r="I120" s="227"/>
      <c r="L120" s="48"/>
      <c r="M120" s="228"/>
      <c r="N120" s="49"/>
      <c r="O120" s="49"/>
      <c r="P120" s="49"/>
      <c r="Q120" s="49"/>
      <c r="R120" s="49"/>
      <c r="S120" s="49"/>
      <c r="T120" s="87"/>
      <c r="AT120" s="26" t="s">
        <v>153</v>
      </c>
      <c r="AU120" s="26" t="s">
        <v>89</v>
      </c>
    </row>
    <row r="121" s="1" customFormat="1" ht="25.5" customHeight="1">
      <c r="B121" s="212"/>
      <c r="C121" s="213" t="s">
        <v>318</v>
      </c>
      <c r="D121" s="213" t="s">
        <v>148</v>
      </c>
      <c r="E121" s="214" t="s">
        <v>1404</v>
      </c>
      <c r="F121" s="215" t="s">
        <v>1405</v>
      </c>
      <c r="G121" s="216" t="s">
        <v>232</v>
      </c>
      <c r="H121" s="217">
        <v>30</v>
      </c>
      <c r="I121" s="218"/>
      <c r="J121" s="219">
        <f>ROUND(I121*H121,2)</f>
        <v>0</v>
      </c>
      <c r="K121" s="215" t="s">
        <v>233</v>
      </c>
      <c r="L121" s="48"/>
      <c r="M121" s="220" t="s">
        <v>5</v>
      </c>
      <c r="N121" s="221" t="s">
        <v>49</v>
      </c>
      <c r="O121" s="49"/>
      <c r="P121" s="222">
        <f>O121*H121</f>
        <v>0</v>
      </c>
      <c r="Q121" s="222">
        <v>0.084250000000000005</v>
      </c>
      <c r="R121" s="222">
        <f>Q121*H121</f>
        <v>2.5275000000000003</v>
      </c>
      <c r="S121" s="222">
        <v>0</v>
      </c>
      <c r="T121" s="223">
        <f>S121*H121</f>
        <v>0</v>
      </c>
      <c r="AR121" s="26" t="s">
        <v>145</v>
      </c>
      <c r="AT121" s="26" t="s">
        <v>148</v>
      </c>
      <c r="AU121" s="26" t="s">
        <v>89</v>
      </c>
      <c r="AY121" s="26" t="s">
        <v>146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26" t="s">
        <v>89</v>
      </c>
      <c r="BK121" s="224">
        <f>ROUND(I121*H121,2)</f>
        <v>0</v>
      </c>
      <c r="BL121" s="26" t="s">
        <v>145</v>
      </c>
      <c r="BM121" s="26" t="s">
        <v>1406</v>
      </c>
    </row>
    <row r="122" s="1" customFormat="1">
      <c r="B122" s="48"/>
      <c r="D122" s="225" t="s">
        <v>153</v>
      </c>
      <c r="F122" s="226" t="s">
        <v>1407</v>
      </c>
      <c r="I122" s="227"/>
      <c r="L122" s="48"/>
      <c r="M122" s="228"/>
      <c r="N122" s="49"/>
      <c r="O122" s="49"/>
      <c r="P122" s="49"/>
      <c r="Q122" s="49"/>
      <c r="R122" s="49"/>
      <c r="S122" s="49"/>
      <c r="T122" s="87"/>
      <c r="AT122" s="26" t="s">
        <v>153</v>
      </c>
      <c r="AU122" s="26" t="s">
        <v>89</v>
      </c>
    </row>
    <row r="123" s="1" customFormat="1" ht="16.5" customHeight="1">
      <c r="B123" s="212"/>
      <c r="C123" s="266" t="s">
        <v>11</v>
      </c>
      <c r="D123" s="266" t="s">
        <v>881</v>
      </c>
      <c r="E123" s="267" t="s">
        <v>1408</v>
      </c>
      <c r="F123" s="268" t="s">
        <v>1409</v>
      </c>
      <c r="G123" s="269" t="s">
        <v>232</v>
      </c>
      <c r="H123" s="270">
        <v>6</v>
      </c>
      <c r="I123" s="271"/>
      <c r="J123" s="272">
        <f>ROUND(I123*H123,2)</f>
        <v>0</v>
      </c>
      <c r="K123" s="268" t="s">
        <v>233</v>
      </c>
      <c r="L123" s="273"/>
      <c r="M123" s="274" t="s">
        <v>5</v>
      </c>
      <c r="N123" s="275" t="s">
        <v>49</v>
      </c>
      <c r="O123" s="49"/>
      <c r="P123" s="222">
        <f>O123*H123</f>
        <v>0</v>
      </c>
      <c r="Q123" s="222">
        <v>0.13100000000000001</v>
      </c>
      <c r="R123" s="222">
        <f>Q123*H123</f>
        <v>0.78600000000000003</v>
      </c>
      <c r="S123" s="222">
        <v>0</v>
      </c>
      <c r="T123" s="223">
        <f>S123*H123</f>
        <v>0</v>
      </c>
      <c r="AR123" s="26" t="s">
        <v>183</v>
      </c>
      <c r="AT123" s="26" t="s">
        <v>881</v>
      </c>
      <c r="AU123" s="26" t="s">
        <v>89</v>
      </c>
      <c r="AY123" s="26" t="s">
        <v>146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26" t="s">
        <v>89</v>
      </c>
      <c r="BK123" s="224">
        <f>ROUND(I123*H123,2)</f>
        <v>0</v>
      </c>
      <c r="BL123" s="26" t="s">
        <v>145</v>
      </c>
      <c r="BM123" s="26" t="s">
        <v>1410</v>
      </c>
    </row>
    <row r="124" s="12" customFormat="1">
      <c r="B124" s="232"/>
      <c r="D124" s="225" t="s">
        <v>236</v>
      </c>
      <c r="E124" s="233" t="s">
        <v>5</v>
      </c>
      <c r="F124" s="234" t="s">
        <v>1411</v>
      </c>
      <c r="H124" s="233" t="s">
        <v>5</v>
      </c>
      <c r="I124" s="235"/>
      <c r="L124" s="232"/>
      <c r="M124" s="236"/>
      <c r="N124" s="237"/>
      <c r="O124" s="237"/>
      <c r="P124" s="237"/>
      <c r="Q124" s="237"/>
      <c r="R124" s="237"/>
      <c r="S124" s="237"/>
      <c r="T124" s="238"/>
      <c r="AT124" s="233" t="s">
        <v>236</v>
      </c>
      <c r="AU124" s="233" t="s">
        <v>89</v>
      </c>
      <c r="AV124" s="12" t="s">
        <v>84</v>
      </c>
      <c r="AW124" s="12" t="s">
        <v>40</v>
      </c>
      <c r="AX124" s="12" t="s">
        <v>77</v>
      </c>
      <c r="AY124" s="233" t="s">
        <v>146</v>
      </c>
    </row>
    <row r="125" s="13" customFormat="1">
      <c r="B125" s="239"/>
      <c r="D125" s="225" t="s">
        <v>236</v>
      </c>
      <c r="E125" s="240" t="s">
        <v>5</v>
      </c>
      <c r="F125" s="241" t="s">
        <v>1412</v>
      </c>
      <c r="H125" s="242">
        <v>6</v>
      </c>
      <c r="I125" s="243"/>
      <c r="L125" s="239"/>
      <c r="M125" s="244"/>
      <c r="N125" s="245"/>
      <c r="O125" s="245"/>
      <c r="P125" s="245"/>
      <c r="Q125" s="245"/>
      <c r="R125" s="245"/>
      <c r="S125" s="245"/>
      <c r="T125" s="246"/>
      <c r="AT125" s="240" t="s">
        <v>236</v>
      </c>
      <c r="AU125" s="240" t="s">
        <v>89</v>
      </c>
      <c r="AV125" s="13" t="s">
        <v>89</v>
      </c>
      <c r="AW125" s="13" t="s">
        <v>40</v>
      </c>
      <c r="AX125" s="13" t="s">
        <v>77</v>
      </c>
      <c r="AY125" s="240" t="s">
        <v>146</v>
      </c>
    </row>
    <row r="126" s="14" customFormat="1">
      <c r="B126" s="247"/>
      <c r="D126" s="225" t="s">
        <v>236</v>
      </c>
      <c r="E126" s="248" t="s">
        <v>5</v>
      </c>
      <c r="F126" s="249" t="s">
        <v>242</v>
      </c>
      <c r="H126" s="250">
        <v>6</v>
      </c>
      <c r="I126" s="251"/>
      <c r="L126" s="247"/>
      <c r="M126" s="252"/>
      <c r="N126" s="253"/>
      <c r="O126" s="253"/>
      <c r="P126" s="253"/>
      <c r="Q126" s="253"/>
      <c r="R126" s="253"/>
      <c r="S126" s="253"/>
      <c r="T126" s="254"/>
      <c r="AT126" s="248" t="s">
        <v>236</v>
      </c>
      <c r="AU126" s="248" t="s">
        <v>89</v>
      </c>
      <c r="AV126" s="14" t="s">
        <v>145</v>
      </c>
      <c r="AW126" s="14" t="s">
        <v>40</v>
      </c>
      <c r="AX126" s="14" t="s">
        <v>84</v>
      </c>
      <c r="AY126" s="248" t="s">
        <v>146</v>
      </c>
    </row>
    <row r="127" s="1" customFormat="1" ht="16.5" customHeight="1">
      <c r="B127" s="212"/>
      <c r="C127" s="213" t="s">
        <v>329</v>
      </c>
      <c r="D127" s="213" t="s">
        <v>148</v>
      </c>
      <c r="E127" s="214" t="s">
        <v>1413</v>
      </c>
      <c r="F127" s="215" t="s">
        <v>1414</v>
      </c>
      <c r="G127" s="216" t="s">
        <v>426</v>
      </c>
      <c r="H127" s="217">
        <v>11.5</v>
      </c>
      <c r="I127" s="218"/>
      <c r="J127" s="219">
        <f>ROUND(I127*H127,2)</f>
        <v>0</v>
      </c>
      <c r="K127" s="215" t="s">
        <v>233</v>
      </c>
      <c r="L127" s="48"/>
      <c r="M127" s="220" t="s">
        <v>5</v>
      </c>
      <c r="N127" s="221" t="s">
        <v>49</v>
      </c>
      <c r="O127" s="49"/>
      <c r="P127" s="222">
        <f>O127*H127</f>
        <v>0</v>
      </c>
      <c r="Q127" s="222">
        <v>0.0035999999999999999</v>
      </c>
      <c r="R127" s="222">
        <f>Q127*H127</f>
        <v>0.041399999999999999</v>
      </c>
      <c r="S127" s="222">
        <v>0</v>
      </c>
      <c r="T127" s="223">
        <f>S127*H127</f>
        <v>0</v>
      </c>
      <c r="AR127" s="26" t="s">
        <v>145</v>
      </c>
      <c r="AT127" s="26" t="s">
        <v>148</v>
      </c>
      <c r="AU127" s="26" t="s">
        <v>89</v>
      </c>
      <c r="AY127" s="26" t="s">
        <v>146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26" t="s">
        <v>89</v>
      </c>
      <c r="BK127" s="224">
        <f>ROUND(I127*H127,2)</f>
        <v>0</v>
      </c>
      <c r="BL127" s="26" t="s">
        <v>145</v>
      </c>
      <c r="BM127" s="26" t="s">
        <v>1415</v>
      </c>
    </row>
    <row r="128" s="1" customFormat="1">
      <c r="B128" s="48"/>
      <c r="D128" s="225" t="s">
        <v>153</v>
      </c>
      <c r="F128" s="226" t="s">
        <v>1416</v>
      </c>
      <c r="I128" s="227"/>
      <c r="L128" s="48"/>
      <c r="M128" s="228"/>
      <c r="N128" s="49"/>
      <c r="O128" s="49"/>
      <c r="P128" s="49"/>
      <c r="Q128" s="49"/>
      <c r="R128" s="49"/>
      <c r="S128" s="49"/>
      <c r="T128" s="87"/>
      <c r="AT128" s="26" t="s">
        <v>153</v>
      </c>
      <c r="AU128" s="26" t="s">
        <v>89</v>
      </c>
    </row>
    <row r="129" s="11" customFormat="1" ht="29.88" customHeight="1">
      <c r="B129" s="199"/>
      <c r="D129" s="200" t="s">
        <v>76</v>
      </c>
      <c r="E129" s="210" t="s">
        <v>188</v>
      </c>
      <c r="F129" s="210" t="s">
        <v>257</v>
      </c>
      <c r="I129" s="202"/>
      <c r="J129" s="211">
        <f>BK129</f>
        <v>0</v>
      </c>
      <c r="L129" s="199"/>
      <c r="M129" s="204"/>
      <c r="N129" s="205"/>
      <c r="O129" s="205"/>
      <c r="P129" s="206">
        <f>SUM(P130:P138)</f>
        <v>0</v>
      </c>
      <c r="Q129" s="205"/>
      <c r="R129" s="206">
        <f>SUM(R130:R138)</f>
        <v>0</v>
      </c>
      <c r="S129" s="205"/>
      <c r="T129" s="207">
        <f>SUM(T130:T138)</f>
        <v>0</v>
      </c>
      <c r="AR129" s="200" t="s">
        <v>84</v>
      </c>
      <c r="AT129" s="208" t="s">
        <v>76</v>
      </c>
      <c r="AU129" s="208" t="s">
        <v>84</v>
      </c>
      <c r="AY129" s="200" t="s">
        <v>146</v>
      </c>
      <c r="BK129" s="209">
        <f>SUM(BK130:BK138)</f>
        <v>0</v>
      </c>
    </row>
    <row r="130" s="1" customFormat="1" ht="16.5" customHeight="1">
      <c r="B130" s="212"/>
      <c r="C130" s="213" t="s">
        <v>334</v>
      </c>
      <c r="D130" s="213" t="s">
        <v>148</v>
      </c>
      <c r="E130" s="214" t="s">
        <v>1417</v>
      </c>
      <c r="F130" s="215" t="s">
        <v>1418</v>
      </c>
      <c r="G130" s="216" t="s">
        <v>426</v>
      </c>
      <c r="H130" s="217">
        <v>11.5</v>
      </c>
      <c r="I130" s="218"/>
      <c r="J130" s="219">
        <f>ROUND(I130*H130,2)</f>
        <v>0</v>
      </c>
      <c r="K130" s="215" t="s">
        <v>233</v>
      </c>
      <c r="L130" s="48"/>
      <c r="M130" s="220" t="s">
        <v>5</v>
      </c>
      <c r="N130" s="221" t="s">
        <v>49</v>
      </c>
      <c r="O130" s="49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AR130" s="26" t="s">
        <v>145</v>
      </c>
      <c r="AT130" s="26" t="s">
        <v>148</v>
      </c>
      <c r="AU130" s="26" t="s">
        <v>89</v>
      </c>
      <c r="AY130" s="26" t="s">
        <v>146</v>
      </c>
      <c r="BE130" s="224">
        <f>IF(N130="základní",J130,0)</f>
        <v>0</v>
      </c>
      <c r="BF130" s="224">
        <f>IF(N130="snížená",J130,0)</f>
        <v>0</v>
      </c>
      <c r="BG130" s="224">
        <f>IF(N130="zákl. přenesená",J130,0)</f>
        <v>0</v>
      </c>
      <c r="BH130" s="224">
        <f>IF(N130="sníž. přenesená",J130,0)</f>
        <v>0</v>
      </c>
      <c r="BI130" s="224">
        <f>IF(N130="nulová",J130,0)</f>
        <v>0</v>
      </c>
      <c r="BJ130" s="26" t="s">
        <v>89</v>
      </c>
      <c r="BK130" s="224">
        <f>ROUND(I130*H130,2)</f>
        <v>0</v>
      </c>
      <c r="BL130" s="26" t="s">
        <v>145</v>
      </c>
      <c r="BM130" s="26" t="s">
        <v>1419</v>
      </c>
    </row>
    <row r="131" s="1" customFormat="1">
      <c r="B131" s="48"/>
      <c r="D131" s="225" t="s">
        <v>153</v>
      </c>
      <c r="F131" s="226" t="s">
        <v>1420</v>
      </c>
      <c r="I131" s="227"/>
      <c r="L131" s="48"/>
      <c r="M131" s="228"/>
      <c r="N131" s="49"/>
      <c r="O131" s="49"/>
      <c r="P131" s="49"/>
      <c r="Q131" s="49"/>
      <c r="R131" s="49"/>
      <c r="S131" s="49"/>
      <c r="T131" s="87"/>
      <c r="AT131" s="26" t="s">
        <v>153</v>
      </c>
      <c r="AU131" s="26" t="s">
        <v>89</v>
      </c>
    </row>
    <row r="132" s="13" customFormat="1">
      <c r="B132" s="239"/>
      <c r="D132" s="225" t="s">
        <v>236</v>
      </c>
      <c r="E132" s="240" t="s">
        <v>5</v>
      </c>
      <c r="F132" s="241" t="s">
        <v>1421</v>
      </c>
      <c r="H132" s="242">
        <v>11.5</v>
      </c>
      <c r="I132" s="243"/>
      <c r="L132" s="239"/>
      <c r="M132" s="244"/>
      <c r="N132" s="245"/>
      <c r="O132" s="245"/>
      <c r="P132" s="245"/>
      <c r="Q132" s="245"/>
      <c r="R132" s="245"/>
      <c r="S132" s="245"/>
      <c r="T132" s="246"/>
      <c r="AT132" s="240" t="s">
        <v>236</v>
      </c>
      <c r="AU132" s="240" t="s">
        <v>89</v>
      </c>
      <c r="AV132" s="13" t="s">
        <v>89</v>
      </c>
      <c r="AW132" s="13" t="s">
        <v>40</v>
      </c>
      <c r="AX132" s="13" t="s">
        <v>77</v>
      </c>
      <c r="AY132" s="240" t="s">
        <v>146</v>
      </c>
    </row>
    <row r="133" s="14" customFormat="1">
      <c r="B133" s="247"/>
      <c r="D133" s="225" t="s">
        <v>236</v>
      </c>
      <c r="E133" s="248" t="s">
        <v>5</v>
      </c>
      <c r="F133" s="249" t="s">
        <v>242</v>
      </c>
      <c r="H133" s="250">
        <v>11.5</v>
      </c>
      <c r="I133" s="251"/>
      <c r="L133" s="247"/>
      <c r="M133" s="252"/>
      <c r="N133" s="253"/>
      <c r="O133" s="253"/>
      <c r="P133" s="253"/>
      <c r="Q133" s="253"/>
      <c r="R133" s="253"/>
      <c r="S133" s="253"/>
      <c r="T133" s="254"/>
      <c r="AT133" s="248" t="s">
        <v>236</v>
      </c>
      <c r="AU133" s="248" t="s">
        <v>89</v>
      </c>
      <c r="AV133" s="14" t="s">
        <v>145</v>
      </c>
      <c r="AW133" s="14" t="s">
        <v>40</v>
      </c>
      <c r="AX133" s="14" t="s">
        <v>84</v>
      </c>
      <c r="AY133" s="248" t="s">
        <v>146</v>
      </c>
    </row>
    <row r="134" s="1" customFormat="1" ht="25.5" customHeight="1">
      <c r="B134" s="212"/>
      <c r="C134" s="213" t="s">
        <v>348</v>
      </c>
      <c r="D134" s="213" t="s">
        <v>148</v>
      </c>
      <c r="E134" s="214" t="s">
        <v>1422</v>
      </c>
      <c r="F134" s="215" t="s">
        <v>1423</v>
      </c>
      <c r="G134" s="216" t="s">
        <v>232</v>
      </c>
      <c r="H134" s="217">
        <v>24</v>
      </c>
      <c r="I134" s="218"/>
      <c r="J134" s="219">
        <f>ROUND(I134*H134,2)</f>
        <v>0</v>
      </c>
      <c r="K134" s="215" t="s">
        <v>233</v>
      </c>
      <c r="L134" s="48"/>
      <c r="M134" s="220" t="s">
        <v>5</v>
      </c>
      <c r="N134" s="221" t="s">
        <v>49</v>
      </c>
      <c r="O134" s="49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AR134" s="26" t="s">
        <v>145</v>
      </c>
      <c r="AT134" s="26" t="s">
        <v>148</v>
      </c>
      <c r="AU134" s="26" t="s">
        <v>89</v>
      </c>
      <c r="AY134" s="26" t="s">
        <v>146</v>
      </c>
      <c r="BE134" s="224">
        <f>IF(N134="základní",J134,0)</f>
        <v>0</v>
      </c>
      <c r="BF134" s="224">
        <f>IF(N134="snížená",J134,0)</f>
        <v>0</v>
      </c>
      <c r="BG134" s="224">
        <f>IF(N134="zákl. přenesená",J134,0)</f>
        <v>0</v>
      </c>
      <c r="BH134" s="224">
        <f>IF(N134="sníž. přenesená",J134,0)</f>
        <v>0</v>
      </c>
      <c r="BI134" s="224">
        <f>IF(N134="nulová",J134,0)</f>
        <v>0</v>
      </c>
      <c r="BJ134" s="26" t="s">
        <v>89</v>
      </c>
      <c r="BK134" s="224">
        <f>ROUND(I134*H134,2)</f>
        <v>0</v>
      </c>
      <c r="BL134" s="26" t="s">
        <v>145</v>
      </c>
      <c r="BM134" s="26" t="s">
        <v>1424</v>
      </c>
    </row>
    <row r="135" s="1" customFormat="1">
      <c r="B135" s="48"/>
      <c r="D135" s="225" t="s">
        <v>153</v>
      </c>
      <c r="F135" s="226" t="s">
        <v>1425</v>
      </c>
      <c r="I135" s="227"/>
      <c r="L135" s="48"/>
      <c r="M135" s="228"/>
      <c r="N135" s="49"/>
      <c r="O135" s="49"/>
      <c r="P135" s="49"/>
      <c r="Q135" s="49"/>
      <c r="R135" s="49"/>
      <c r="S135" s="49"/>
      <c r="T135" s="87"/>
      <c r="AT135" s="26" t="s">
        <v>153</v>
      </c>
      <c r="AU135" s="26" t="s">
        <v>89</v>
      </c>
    </row>
    <row r="136" s="12" customFormat="1">
      <c r="B136" s="232"/>
      <c r="D136" s="225" t="s">
        <v>236</v>
      </c>
      <c r="E136" s="233" t="s">
        <v>5</v>
      </c>
      <c r="F136" s="234" t="s">
        <v>1426</v>
      </c>
      <c r="H136" s="233" t="s">
        <v>5</v>
      </c>
      <c r="I136" s="235"/>
      <c r="L136" s="232"/>
      <c r="M136" s="236"/>
      <c r="N136" s="237"/>
      <c r="O136" s="237"/>
      <c r="P136" s="237"/>
      <c r="Q136" s="237"/>
      <c r="R136" s="237"/>
      <c r="S136" s="237"/>
      <c r="T136" s="238"/>
      <c r="AT136" s="233" t="s">
        <v>236</v>
      </c>
      <c r="AU136" s="233" t="s">
        <v>89</v>
      </c>
      <c r="AV136" s="12" t="s">
        <v>84</v>
      </c>
      <c r="AW136" s="12" t="s">
        <v>40</v>
      </c>
      <c r="AX136" s="12" t="s">
        <v>77</v>
      </c>
      <c r="AY136" s="233" t="s">
        <v>146</v>
      </c>
    </row>
    <row r="137" s="13" customFormat="1">
      <c r="B137" s="239"/>
      <c r="D137" s="225" t="s">
        <v>236</v>
      </c>
      <c r="E137" s="240" t="s">
        <v>5</v>
      </c>
      <c r="F137" s="241" t="s">
        <v>1427</v>
      </c>
      <c r="H137" s="242">
        <v>24</v>
      </c>
      <c r="I137" s="243"/>
      <c r="L137" s="239"/>
      <c r="M137" s="244"/>
      <c r="N137" s="245"/>
      <c r="O137" s="245"/>
      <c r="P137" s="245"/>
      <c r="Q137" s="245"/>
      <c r="R137" s="245"/>
      <c r="S137" s="245"/>
      <c r="T137" s="246"/>
      <c r="AT137" s="240" t="s">
        <v>236</v>
      </c>
      <c r="AU137" s="240" t="s">
        <v>89</v>
      </c>
      <c r="AV137" s="13" t="s">
        <v>89</v>
      </c>
      <c r="AW137" s="13" t="s">
        <v>40</v>
      </c>
      <c r="AX137" s="13" t="s">
        <v>77</v>
      </c>
      <c r="AY137" s="240" t="s">
        <v>146</v>
      </c>
    </row>
    <row r="138" s="14" customFormat="1">
      <c r="B138" s="247"/>
      <c r="D138" s="225" t="s">
        <v>236</v>
      </c>
      <c r="E138" s="248" t="s">
        <v>5</v>
      </c>
      <c r="F138" s="249" t="s">
        <v>242</v>
      </c>
      <c r="H138" s="250">
        <v>24</v>
      </c>
      <c r="I138" s="251"/>
      <c r="L138" s="247"/>
      <c r="M138" s="252"/>
      <c r="N138" s="253"/>
      <c r="O138" s="253"/>
      <c r="P138" s="253"/>
      <c r="Q138" s="253"/>
      <c r="R138" s="253"/>
      <c r="S138" s="253"/>
      <c r="T138" s="254"/>
      <c r="AT138" s="248" t="s">
        <v>236</v>
      </c>
      <c r="AU138" s="248" t="s">
        <v>89</v>
      </c>
      <c r="AV138" s="14" t="s">
        <v>145</v>
      </c>
      <c r="AW138" s="14" t="s">
        <v>40</v>
      </c>
      <c r="AX138" s="14" t="s">
        <v>84</v>
      </c>
      <c r="AY138" s="248" t="s">
        <v>146</v>
      </c>
    </row>
    <row r="139" s="11" customFormat="1" ht="29.88" customHeight="1">
      <c r="B139" s="199"/>
      <c r="D139" s="200" t="s">
        <v>76</v>
      </c>
      <c r="E139" s="210" t="s">
        <v>316</v>
      </c>
      <c r="F139" s="210" t="s">
        <v>317</v>
      </c>
      <c r="I139" s="202"/>
      <c r="J139" s="211">
        <f>BK139</f>
        <v>0</v>
      </c>
      <c r="L139" s="199"/>
      <c r="M139" s="204"/>
      <c r="N139" s="205"/>
      <c r="O139" s="205"/>
      <c r="P139" s="206">
        <f>SUM(P140:P161)</f>
        <v>0</v>
      </c>
      <c r="Q139" s="205"/>
      <c r="R139" s="206">
        <f>SUM(R140:R161)</f>
        <v>0</v>
      </c>
      <c r="S139" s="205"/>
      <c r="T139" s="207">
        <f>SUM(T140:T161)</f>
        <v>0</v>
      </c>
      <c r="AR139" s="200" t="s">
        <v>84</v>
      </c>
      <c r="AT139" s="208" t="s">
        <v>76</v>
      </c>
      <c r="AU139" s="208" t="s">
        <v>84</v>
      </c>
      <c r="AY139" s="200" t="s">
        <v>146</v>
      </c>
      <c r="BK139" s="209">
        <f>SUM(BK140:BK161)</f>
        <v>0</v>
      </c>
    </row>
    <row r="140" s="1" customFormat="1" ht="16.5" customHeight="1">
      <c r="B140" s="212"/>
      <c r="C140" s="213" t="s">
        <v>355</v>
      </c>
      <c r="D140" s="213" t="s">
        <v>148</v>
      </c>
      <c r="E140" s="214" t="s">
        <v>1428</v>
      </c>
      <c r="F140" s="215" t="s">
        <v>1429</v>
      </c>
      <c r="G140" s="216" t="s">
        <v>321</v>
      </c>
      <c r="H140" s="217">
        <v>21.48</v>
      </c>
      <c r="I140" s="218"/>
      <c r="J140" s="219">
        <f>ROUND(I140*H140,2)</f>
        <v>0</v>
      </c>
      <c r="K140" s="215" t="s">
        <v>233</v>
      </c>
      <c r="L140" s="48"/>
      <c r="M140" s="220" t="s">
        <v>5</v>
      </c>
      <c r="N140" s="221" t="s">
        <v>49</v>
      </c>
      <c r="O140" s="49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AR140" s="26" t="s">
        <v>145</v>
      </c>
      <c r="AT140" s="26" t="s">
        <v>148</v>
      </c>
      <c r="AU140" s="26" t="s">
        <v>89</v>
      </c>
      <c r="AY140" s="26" t="s">
        <v>146</v>
      </c>
      <c r="BE140" s="224">
        <f>IF(N140="základní",J140,0)</f>
        <v>0</v>
      </c>
      <c r="BF140" s="224">
        <f>IF(N140="snížená",J140,0)</f>
        <v>0</v>
      </c>
      <c r="BG140" s="224">
        <f>IF(N140="zákl. přenesená",J140,0)</f>
        <v>0</v>
      </c>
      <c r="BH140" s="224">
        <f>IF(N140="sníž. přenesená",J140,0)</f>
        <v>0</v>
      </c>
      <c r="BI140" s="224">
        <f>IF(N140="nulová",J140,0)</f>
        <v>0</v>
      </c>
      <c r="BJ140" s="26" t="s">
        <v>89</v>
      </c>
      <c r="BK140" s="224">
        <f>ROUND(I140*H140,2)</f>
        <v>0</v>
      </c>
      <c r="BL140" s="26" t="s">
        <v>145</v>
      </c>
      <c r="BM140" s="26" t="s">
        <v>1430</v>
      </c>
    </row>
    <row r="141" s="1" customFormat="1">
      <c r="B141" s="48"/>
      <c r="D141" s="225" t="s">
        <v>153</v>
      </c>
      <c r="F141" s="226" t="s">
        <v>1431</v>
      </c>
      <c r="I141" s="227"/>
      <c r="L141" s="48"/>
      <c r="M141" s="228"/>
      <c r="N141" s="49"/>
      <c r="O141" s="49"/>
      <c r="P141" s="49"/>
      <c r="Q141" s="49"/>
      <c r="R141" s="49"/>
      <c r="S141" s="49"/>
      <c r="T141" s="87"/>
      <c r="AT141" s="26" t="s">
        <v>153</v>
      </c>
      <c r="AU141" s="26" t="s">
        <v>89</v>
      </c>
    </row>
    <row r="142" s="13" customFormat="1">
      <c r="B142" s="239"/>
      <c r="D142" s="225" t="s">
        <v>236</v>
      </c>
      <c r="E142" s="240" t="s">
        <v>5</v>
      </c>
      <c r="F142" s="241" t="s">
        <v>1432</v>
      </c>
      <c r="H142" s="242">
        <v>27.719999999999999</v>
      </c>
      <c r="I142" s="243"/>
      <c r="L142" s="239"/>
      <c r="M142" s="244"/>
      <c r="N142" s="245"/>
      <c r="O142" s="245"/>
      <c r="P142" s="245"/>
      <c r="Q142" s="245"/>
      <c r="R142" s="245"/>
      <c r="S142" s="245"/>
      <c r="T142" s="246"/>
      <c r="AT142" s="240" t="s">
        <v>236</v>
      </c>
      <c r="AU142" s="240" t="s">
        <v>89</v>
      </c>
      <c r="AV142" s="13" t="s">
        <v>89</v>
      </c>
      <c r="AW142" s="13" t="s">
        <v>40</v>
      </c>
      <c r="AX142" s="13" t="s">
        <v>77</v>
      </c>
      <c r="AY142" s="240" t="s">
        <v>146</v>
      </c>
    </row>
    <row r="143" s="12" customFormat="1">
      <c r="B143" s="232"/>
      <c r="D143" s="225" t="s">
        <v>236</v>
      </c>
      <c r="E143" s="233" t="s">
        <v>5</v>
      </c>
      <c r="F143" s="234" t="s">
        <v>1433</v>
      </c>
      <c r="H143" s="233" t="s">
        <v>5</v>
      </c>
      <c r="I143" s="235"/>
      <c r="L143" s="232"/>
      <c r="M143" s="236"/>
      <c r="N143" s="237"/>
      <c r="O143" s="237"/>
      <c r="P143" s="237"/>
      <c r="Q143" s="237"/>
      <c r="R143" s="237"/>
      <c r="S143" s="237"/>
      <c r="T143" s="238"/>
      <c r="AT143" s="233" t="s">
        <v>236</v>
      </c>
      <c r="AU143" s="233" t="s">
        <v>89</v>
      </c>
      <c r="AV143" s="12" t="s">
        <v>84</v>
      </c>
      <c r="AW143" s="12" t="s">
        <v>40</v>
      </c>
      <c r="AX143" s="12" t="s">
        <v>77</v>
      </c>
      <c r="AY143" s="233" t="s">
        <v>146</v>
      </c>
    </row>
    <row r="144" s="13" customFormat="1">
      <c r="B144" s="239"/>
      <c r="D144" s="225" t="s">
        <v>236</v>
      </c>
      <c r="E144" s="240" t="s">
        <v>5</v>
      </c>
      <c r="F144" s="241" t="s">
        <v>1434</v>
      </c>
      <c r="H144" s="242">
        <v>-6.2400000000000002</v>
      </c>
      <c r="I144" s="243"/>
      <c r="L144" s="239"/>
      <c r="M144" s="244"/>
      <c r="N144" s="245"/>
      <c r="O144" s="245"/>
      <c r="P144" s="245"/>
      <c r="Q144" s="245"/>
      <c r="R144" s="245"/>
      <c r="S144" s="245"/>
      <c r="T144" s="246"/>
      <c r="AT144" s="240" t="s">
        <v>236</v>
      </c>
      <c r="AU144" s="240" t="s">
        <v>89</v>
      </c>
      <c r="AV144" s="13" t="s">
        <v>89</v>
      </c>
      <c r="AW144" s="13" t="s">
        <v>40</v>
      </c>
      <c r="AX144" s="13" t="s">
        <v>77</v>
      </c>
      <c r="AY144" s="240" t="s">
        <v>146</v>
      </c>
    </row>
    <row r="145" s="14" customFormat="1">
      <c r="B145" s="247"/>
      <c r="D145" s="225" t="s">
        <v>236</v>
      </c>
      <c r="E145" s="248" t="s">
        <v>5</v>
      </c>
      <c r="F145" s="249" t="s">
        <v>242</v>
      </c>
      <c r="H145" s="250">
        <v>21.48</v>
      </c>
      <c r="I145" s="251"/>
      <c r="L145" s="247"/>
      <c r="M145" s="252"/>
      <c r="N145" s="253"/>
      <c r="O145" s="253"/>
      <c r="P145" s="253"/>
      <c r="Q145" s="253"/>
      <c r="R145" s="253"/>
      <c r="S145" s="253"/>
      <c r="T145" s="254"/>
      <c r="AT145" s="248" t="s">
        <v>236</v>
      </c>
      <c r="AU145" s="248" t="s">
        <v>89</v>
      </c>
      <c r="AV145" s="14" t="s">
        <v>145</v>
      </c>
      <c r="AW145" s="14" t="s">
        <v>40</v>
      </c>
      <c r="AX145" s="14" t="s">
        <v>84</v>
      </c>
      <c r="AY145" s="248" t="s">
        <v>146</v>
      </c>
    </row>
    <row r="146" s="1" customFormat="1" ht="16.5" customHeight="1">
      <c r="B146" s="212"/>
      <c r="C146" s="213" t="s">
        <v>362</v>
      </c>
      <c r="D146" s="213" t="s">
        <v>148</v>
      </c>
      <c r="E146" s="214" t="s">
        <v>1435</v>
      </c>
      <c r="F146" s="215" t="s">
        <v>1436</v>
      </c>
      <c r="G146" s="216" t="s">
        <v>321</v>
      </c>
      <c r="H146" s="217">
        <v>408.12</v>
      </c>
      <c r="I146" s="218"/>
      <c r="J146" s="219">
        <f>ROUND(I146*H146,2)</f>
        <v>0</v>
      </c>
      <c r="K146" s="215" t="s">
        <v>233</v>
      </c>
      <c r="L146" s="48"/>
      <c r="M146" s="220" t="s">
        <v>5</v>
      </c>
      <c r="N146" s="221" t="s">
        <v>49</v>
      </c>
      <c r="O146" s="49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AR146" s="26" t="s">
        <v>145</v>
      </c>
      <c r="AT146" s="26" t="s">
        <v>148</v>
      </c>
      <c r="AU146" s="26" t="s">
        <v>89</v>
      </c>
      <c r="AY146" s="26" t="s">
        <v>146</v>
      </c>
      <c r="BE146" s="224">
        <f>IF(N146="základní",J146,0)</f>
        <v>0</v>
      </c>
      <c r="BF146" s="224">
        <f>IF(N146="snížená",J146,0)</f>
        <v>0</v>
      </c>
      <c r="BG146" s="224">
        <f>IF(N146="zákl. přenesená",J146,0)</f>
        <v>0</v>
      </c>
      <c r="BH146" s="224">
        <f>IF(N146="sníž. přenesená",J146,0)</f>
        <v>0</v>
      </c>
      <c r="BI146" s="224">
        <f>IF(N146="nulová",J146,0)</f>
        <v>0</v>
      </c>
      <c r="BJ146" s="26" t="s">
        <v>89</v>
      </c>
      <c r="BK146" s="224">
        <f>ROUND(I146*H146,2)</f>
        <v>0</v>
      </c>
      <c r="BL146" s="26" t="s">
        <v>145</v>
      </c>
      <c r="BM146" s="26" t="s">
        <v>1437</v>
      </c>
    </row>
    <row r="147" s="1" customFormat="1">
      <c r="B147" s="48"/>
      <c r="D147" s="225" t="s">
        <v>153</v>
      </c>
      <c r="F147" s="226" t="s">
        <v>1438</v>
      </c>
      <c r="I147" s="227"/>
      <c r="L147" s="48"/>
      <c r="M147" s="228"/>
      <c r="N147" s="49"/>
      <c r="O147" s="49"/>
      <c r="P147" s="49"/>
      <c r="Q147" s="49"/>
      <c r="R147" s="49"/>
      <c r="S147" s="49"/>
      <c r="T147" s="87"/>
      <c r="AT147" s="26" t="s">
        <v>153</v>
      </c>
      <c r="AU147" s="26" t="s">
        <v>89</v>
      </c>
    </row>
    <row r="148" s="13" customFormat="1">
      <c r="B148" s="239"/>
      <c r="D148" s="225" t="s">
        <v>236</v>
      </c>
      <c r="E148" s="240" t="s">
        <v>5</v>
      </c>
      <c r="F148" s="241" t="s">
        <v>1439</v>
      </c>
      <c r="H148" s="242">
        <v>408.12</v>
      </c>
      <c r="I148" s="243"/>
      <c r="L148" s="239"/>
      <c r="M148" s="244"/>
      <c r="N148" s="245"/>
      <c r="O148" s="245"/>
      <c r="P148" s="245"/>
      <c r="Q148" s="245"/>
      <c r="R148" s="245"/>
      <c r="S148" s="245"/>
      <c r="T148" s="246"/>
      <c r="AT148" s="240" t="s">
        <v>236</v>
      </c>
      <c r="AU148" s="240" t="s">
        <v>89</v>
      </c>
      <c r="AV148" s="13" t="s">
        <v>89</v>
      </c>
      <c r="AW148" s="13" t="s">
        <v>40</v>
      </c>
      <c r="AX148" s="13" t="s">
        <v>77</v>
      </c>
      <c r="AY148" s="240" t="s">
        <v>146</v>
      </c>
    </row>
    <row r="149" s="14" customFormat="1">
      <c r="B149" s="247"/>
      <c r="D149" s="225" t="s">
        <v>236</v>
      </c>
      <c r="E149" s="248" t="s">
        <v>5</v>
      </c>
      <c r="F149" s="249" t="s">
        <v>242</v>
      </c>
      <c r="H149" s="250">
        <v>408.12</v>
      </c>
      <c r="I149" s="251"/>
      <c r="L149" s="247"/>
      <c r="M149" s="252"/>
      <c r="N149" s="253"/>
      <c r="O149" s="253"/>
      <c r="P149" s="253"/>
      <c r="Q149" s="253"/>
      <c r="R149" s="253"/>
      <c r="S149" s="253"/>
      <c r="T149" s="254"/>
      <c r="AT149" s="248" t="s">
        <v>236</v>
      </c>
      <c r="AU149" s="248" t="s">
        <v>89</v>
      </c>
      <c r="AV149" s="14" t="s">
        <v>145</v>
      </c>
      <c r="AW149" s="14" t="s">
        <v>40</v>
      </c>
      <c r="AX149" s="14" t="s">
        <v>84</v>
      </c>
      <c r="AY149" s="248" t="s">
        <v>146</v>
      </c>
    </row>
    <row r="150" s="1" customFormat="1" ht="16.5" customHeight="1">
      <c r="B150" s="212"/>
      <c r="C150" s="213" t="s">
        <v>10</v>
      </c>
      <c r="D150" s="213" t="s">
        <v>148</v>
      </c>
      <c r="E150" s="214" t="s">
        <v>1440</v>
      </c>
      <c r="F150" s="215" t="s">
        <v>1441</v>
      </c>
      <c r="G150" s="216" t="s">
        <v>321</v>
      </c>
      <c r="H150" s="217">
        <v>7.7999999999999998</v>
      </c>
      <c r="I150" s="218"/>
      <c r="J150" s="219">
        <f>ROUND(I150*H150,2)</f>
        <v>0</v>
      </c>
      <c r="K150" s="215" t="s">
        <v>233</v>
      </c>
      <c r="L150" s="48"/>
      <c r="M150" s="220" t="s">
        <v>5</v>
      </c>
      <c r="N150" s="221" t="s">
        <v>49</v>
      </c>
      <c r="O150" s="49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AR150" s="26" t="s">
        <v>145</v>
      </c>
      <c r="AT150" s="26" t="s">
        <v>148</v>
      </c>
      <c r="AU150" s="26" t="s">
        <v>89</v>
      </c>
      <c r="AY150" s="26" t="s">
        <v>146</v>
      </c>
      <c r="BE150" s="224">
        <f>IF(N150="základní",J150,0)</f>
        <v>0</v>
      </c>
      <c r="BF150" s="224">
        <f>IF(N150="snížená",J150,0)</f>
        <v>0</v>
      </c>
      <c r="BG150" s="224">
        <f>IF(N150="zákl. přenesená",J150,0)</f>
        <v>0</v>
      </c>
      <c r="BH150" s="224">
        <f>IF(N150="sníž. přenesená",J150,0)</f>
        <v>0</v>
      </c>
      <c r="BI150" s="224">
        <f>IF(N150="nulová",J150,0)</f>
        <v>0</v>
      </c>
      <c r="BJ150" s="26" t="s">
        <v>89</v>
      </c>
      <c r="BK150" s="224">
        <f>ROUND(I150*H150,2)</f>
        <v>0</v>
      </c>
      <c r="BL150" s="26" t="s">
        <v>145</v>
      </c>
      <c r="BM150" s="26" t="s">
        <v>1442</v>
      </c>
    </row>
    <row r="151" s="1" customFormat="1">
      <c r="B151" s="48"/>
      <c r="D151" s="225" t="s">
        <v>153</v>
      </c>
      <c r="F151" s="226" t="s">
        <v>1443</v>
      </c>
      <c r="I151" s="227"/>
      <c r="L151" s="48"/>
      <c r="M151" s="228"/>
      <c r="N151" s="49"/>
      <c r="O151" s="49"/>
      <c r="P151" s="49"/>
      <c r="Q151" s="49"/>
      <c r="R151" s="49"/>
      <c r="S151" s="49"/>
      <c r="T151" s="87"/>
      <c r="AT151" s="26" t="s">
        <v>153</v>
      </c>
      <c r="AU151" s="26" t="s">
        <v>89</v>
      </c>
    </row>
    <row r="152" s="13" customFormat="1">
      <c r="B152" s="239"/>
      <c r="D152" s="225" t="s">
        <v>236</v>
      </c>
      <c r="E152" s="240" t="s">
        <v>5</v>
      </c>
      <c r="F152" s="241" t="s">
        <v>1432</v>
      </c>
      <c r="H152" s="242">
        <v>27.719999999999999</v>
      </c>
      <c r="I152" s="243"/>
      <c r="L152" s="239"/>
      <c r="M152" s="244"/>
      <c r="N152" s="245"/>
      <c r="O152" s="245"/>
      <c r="P152" s="245"/>
      <c r="Q152" s="245"/>
      <c r="R152" s="245"/>
      <c r="S152" s="245"/>
      <c r="T152" s="246"/>
      <c r="AT152" s="240" t="s">
        <v>236</v>
      </c>
      <c r="AU152" s="240" t="s">
        <v>89</v>
      </c>
      <c r="AV152" s="13" t="s">
        <v>89</v>
      </c>
      <c r="AW152" s="13" t="s">
        <v>40</v>
      </c>
      <c r="AX152" s="13" t="s">
        <v>77</v>
      </c>
      <c r="AY152" s="240" t="s">
        <v>146</v>
      </c>
    </row>
    <row r="153" s="13" customFormat="1">
      <c r="B153" s="239"/>
      <c r="D153" s="225" t="s">
        <v>236</v>
      </c>
      <c r="E153" s="240" t="s">
        <v>5</v>
      </c>
      <c r="F153" s="241" t="s">
        <v>1444</v>
      </c>
      <c r="H153" s="242">
        <v>-2.3700000000000001</v>
      </c>
      <c r="I153" s="243"/>
      <c r="L153" s="239"/>
      <c r="M153" s="244"/>
      <c r="N153" s="245"/>
      <c r="O153" s="245"/>
      <c r="P153" s="245"/>
      <c r="Q153" s="245"/>
      <c r="R153" s="245"/>
      <c r="S153" s="245"/>
      <c r="T153" s="246"/>
      <c r="AT153" s="240" t="s">
        <v>236</v>
      </c>
      <c r="AU153" s="240" t="s">
        <v>89</v>
      </c>
      <c r="AV153" s="13" t="s">
        <v>89</v>
      </c>
      <c r="AW153" s="13" t="s">
        <v>40</v>
      </c>
      <c r="AX153" s="13" t="s">
        <v>77</v>
      </c>
      <c r="AY153" s="240" t="s">
        <v>146</v>
      </c>
    </row>
    <row r="154" s="13" customFormat="1">
      <c r="B154" s="239"/>
      <c r="D154" s="225" t="s">
        <v>236</v>
      </c>
      <c r="E154" s="240" t="s">
        <v>5</v>
      </c>
      <c r="F154" s="241" t="s">
        <v>1445</v>
      </c>
      <c r="H154" s="242">
        <v>-17.550000000000001</v>
      </c>
      <c r="I154" s="243"/>
      <c r="L154" s="239"/>
      <c r="M154" s="244"/>
      <c r="N154" s="245"/>
      <c r="O154" s="245"/>
      <c r="P154" s="245"/>
      <c r="Q154" s="245"/>
      <c r="R154" s="245"/>
      <c r="S154" s="245"/>
      <c r="T154" s="246"/>
      <c r="AT154" s="240" t="s">
        <v>236</v>
      </c>
      <c r="AU154" s="240" t="s">
        <v>89</v>
      </c>
      <c r="AV154" s="13" t="s">
        <v>89</v>
      </c>
      <c r="AW154" s="13" t="s">
        <v>40</v>
      </c>
      <c r="AX154" s="13" t="s">
        <v>77</v>
      </c>
      <c r="AY154" s="240" t="s">
        <v>146</v>
      </c>
    </row>
    <row r="155" s="14" customFormat="1">
      <c r="B155" s="247"/>
      <c r="D155" s="225" t="s">
        <v>236</v>
      </c>
      <c r="E155" s="248" t="s">
        <v>5</v>
      </c>
      <c r="F155" s="249" t="s">
        <v>242</v>
      </c>
      <c r="H155" s="250">
        <v>7.7999999999999998</v>
      </c>
      <c r="I155" s="251"/>
      <c r="L155" s="247"/>
      <c r="M155" s="252"/>
      <c r="N155" s="253"/>
      <c r="O155" s="253"/>
      <c r="P155" s="253"/>
      <c r="Q155" s="253"/>
      <c r="R155" s="253"/>
      <c r="S155" s="253"/>
      <c r="T155" s="254"/>
      <c r="AT155" s="248" t="s">
        <v>236</v>
      </c>
      <c r="AU155" s="248" t="s">
        <v>89</v>
      </c>
      <c r="AV155" s="14" t="s">
        <v>145</v>
      </c>
      <c r="AW155" s="14" t="s">
        <v>40</v>
      </c>
      <c r="AX155" s="14" t="s">
        <v>84</v>
      </c>
      <c r="AY155" s="248" t="s">
        <v>146</v>
      </c>
    </row>
    <row r="156" s="1" customFormat="1" ht="16.5" customHeight="1">
      <c r="B156" s="212"/>
      <c r="C156" s="213" t="s">
        <v>377</v>
      </c>
      <c r="D156" s="213" t="s">
        <v>148</v>
      </c>
      <c r="E156" s="214" t="s">
        <v>1446</v>
      </c>
      <c r="F156" s="215" t="s">
        <v>1447</v>
      </c>
      <c r="G156" s="216" t="s">
        <v>321</v>
      </c>
      <c r="H156" s="217">
        <v>2.3700000000000001</v>
      </c>
      <c r="I156" s="218"/>
      <c r="J156" s="219">
        <f>ROUND(I156*H156,2)</f>
        <v>0</v>
      </c>
      <c r="K156" s="215" t="s">
        <v>233</v>
      </c>
      <c r="L156" s="48"/>
      <c r="M156" s="220" t="s">
        <v>5</v>
      </c>
      <c r="N156" s="221" t="s">
        <v>49</v>
      </c>
      <c r="O156" s="49"/>
      <c r="P156" s="222">
        <f>O156*H156</f>
        <v>0</v>
      </c>
      <c r="Q156" s="222">
        <v>0</v>
      </c>
      <c r="R156" s="222">
        <f>Q156*H156</f>
        <v>0</v>
      </c>
      <c r="S156" s="222">
        <v>0</v>
      </c>
      <c r="T156" s="223">
        <f>S156*H156</f>
        <v>0</v>
      </c>
      <c r="AR156" s="26" t="s">
        <v>145</v>
      </c>
      <c r="AT156" s="26" t="s">
        <v>148</v>
      </c>
      <c r="AU156" s="26" t="s">
        <v>89</v>
      </c>
      <c r="AY156" s="26" t="s">
        <v>146</v>
      </c>
      <c r="BE156" s="224">
        <f>IF(N156="základní",J156,0)</f>
        <v>0</v>
      </c>
      <c r="BF156" s="224">
        <f>IF(N156="snížená",J156,0)</f>
        <v>0</v>
      </c>
      <c r="BG156" s="224">
        <f>IF(N156="zákl. přenesená",J156,0)</f>
        <v>0</v>
      </c>
      <c r="BH156" s="224">
        <f>IF(N156="sníž. přenesená",J156,0)</f>
        <v>0</v>
      </c>
      <c r="BI156" s="224">
        <f>IF(N156="nulová",J156,0)</f>
        <v>0</v>
      </c>
      <c r="BJ156" s="26" t="s">
        <v>89</v>
      </c>
      <c r="BK156" s="224">
        <f>ROUND(I156*H156,2)</f>
        <v>0</v>
      </c>
      <c r="BL156" s="26" t="s">
        <v>145</v>
      </c>
      <c r="BM156" s="26" t="s">
        <v>1448</v>
      </c>
    </row>
    <row r="157" s="1" customFormat="1">
      <c r="B157" s="48"/>
      <c r="D157" s="225" t="s">
        <v>153</v>
      </c>
      <c r="F157" s="226" t="s">
        <v>1449</v>
      </c>
      <c r="I157" s="227"/>
      <c r="L157" s="48"/>
      <c r="M157" s="228"/>
      <c r="N157" s="49"/>
      <c r="O157" s="49"/>
      <c r="P157" s="49"/>
      <c r="Q157" s="49"/>
      <c r="R157" s="49"/>
      <c r="S157" s="49"/>
      <c r="T157" s="87"/>
      <c r="AT157" s="26" t="s">
        <v>153</v>
      </c>
      <c r="AU157" s="26" t="s">
        <v>89</v>
      </c>
    </row>
    <row r="158" s="1" customFormat="1" ht="16.5" customHeight="1">
      <c r="B158" s="212"/>
      <c r="C158" s="213" t="s">
        <v>384</v>
      </c>
      <c r="D158" s="213" t="s">
        <v>148</v>
      </c>
      <c r="E158" s="214" t="s">
        <v>1450</v>
      </c>
      <c r="F158" s="215" t="s">
        <v>1451</v>
      </c>
      <c r="G158" s="216" t="s">
        <v>321</v>
      </c>
      <c r="H158" s="217">
        <v>17.550000000000001</v>
      </c>
      <c r="I158" s="218"/>
      <c r="J158" s="219">
        <f>ROUND(I158*H158,2)</f>
        <v>0</v>
      </c>
      <c r="K158" s="215" t="s">
        <v>233</v>
      </c>
      <c r="L158" s="48"/>
      <c r="M158" s="220" t="s">
        <v>5</v>
      </c>
      <c r="N158" s="221" t="s">
        <v>49</v>
      </c>
      <c r="O158" s="49"/>
      <c r="P158" s="222">
        <f>O158*H158</f>
        <v>0</v>
      </c>
      <c r="Q158" s="222">
        <v>0</v>
      </c>
      <c r="R158" s="222">
        <f>Q158*H158</f>
        <v>0</v>
      </c>
      <c r="S158" s="222">
        <v>0</v>
      </c>
      <c r="T158" s="223">
        <f>S158*H158</f>
        <v>0</v>
      </c>
      <c r="AR158" s="26" t="s">
        <v>145</v>
      </c>
      <c r="AT158" s="26" t="s">
        <v>148</v>
      </c>
      <c r="AU158" s="26" t="s">
        <v>89</v>
      </c>
      <c r="AY158" s="26" t="s">
        <v>146</v>
      </c>
      <c r="BE158" s="224">
        <f>IF(N158="základní",J158,0)</f>
        <v>0</v>
      </c>
      <c r="BF158" s="224">
        <f>IF(N158="snížená",J158,0)</f>
        <v>0</v>
      </c>
      <c r="BG158" s="224">
        <f>IF(N158="zákl. přenesená",J158,0)</f>
        <v>0</v>
      </c>
      <c r="BH158" s="224">
        <f>IF(N158="sníž. přenesená",J158,0)</f>
        <v>0</v>
      </c>
      <c r="BI158" s="224">
        <f>IF(N158="nulová",J158,0)</f>
        <v>0</v>
      </c>
      <c r="BJ158" s="26" t="s">
        <v>89</v>
      </c>
      <c r="BK158" s="224">
        <f>ROUND(I158*H158,2)</f>
        <v>0</v>
      </c>
      <c r="BL158" s="26" t="s">
        <v>145</v>
      </c>
      <c r="BM158" s="26" t="s">
        <v>1452</v>
      </c>
    </row>
    <row r="159" s="1" customFormat="1">
      <c r="B159" s="48"/>
      <c r="D159" s="225" t="s">
        <v>153</v>
      </c>
      <c r="F159" s="226" t="s">
        <v>1453</v>
      </c>
      <c r="I159" s="227"/>
      <c r="L159" s="48"/>
      <c r="M159" s="228"/>
      <c r="N159" s="49"/>
      <c r="O159" s="49"/>
      <c r="P159" s="49"/>
      <c r="Q159" s="49"/>
      <c r="R159" s="49"/>
      <c r="S159" s="49"/>
      <c r="T159" s="87"/>
      <c r="AT159" s="26" t="s">
        <v>153</v>
      </c>
      <c r="AU159" s="26" t="s">
        <v>89</v>
      </c>
    </row>
    <row r="160" s="13" customFormat="1">
      <c r="B160" s="239"/>
      <c r="D160" s="225" t="s">
        <v>236</v>
      </c>
      <c r="E160" s="240" t="s">
        <v>5</v>
      </c>
      <c r="F160" s="241" t="s">
        <v>1454</v>
      </c>
      <c r="H160" s="242">
        <v>17.550000000000001</v>
      </c>
      <c r="I160" s="243"/>
      <c r="L160" s="239"/>
      <c r="M160" s="244"/>
      <c r="N160" s="245"/>
      <c r="O160" s="245"/>
      <c r="P160" s="245"/>
      <c r="Q160" s="245"/>
      <c r="R160" s="245"/>
      <c r="S160" s="245"/>
      <c r="T160" s="246"/>
      <c r="AT160" s="240" t="s">
        <v>236</v>
      </c>
      <c r="AU160" s="240" t="s">
        <v>89</v>
      </c>
      <c r="AV160" s="13" t="s">
        <v>89</v>
      </c>
      <c r="AW160" s="13" t="s">
        <v>40</v>
      </c>
      <c r="AX160" s="13" t="s">
        <v>77</v>
      </c>
      <c r="AY160" s="240" t="s">
        <v>146</v>
      </c>
    </row>
    <row r="161" s="14" customFormat="1">
      <c r="B161" s="247"/>
      <c r="D161" s="225" t="s">
        <v>236</v>
      </c>
      <c r="E161" s="248" t="s">
        <v>5</v>
      </c>
      <c r="F161" s="249" t="s">
        <v>242</v>
      </c>
      <c r="H161" s="250">
        <v>17.550000000000001</v>
      </c>
      <c r="I161" s="251"/>
      <c r="L161" s="247"/>
      <c r="M161" s="252"/>
      <c r="N161" s="253"/>
      <c r="O161" s="253"/>
      <c r="P161" s="253"/>
      <c r="Q161" s="253"/>
      <c r="R161" s="253"/>
      <c r="S161" s="253"/>
      <c r="T161" s="254"/>
      <c r="AT161" s="248" t="s">
        <v>236</v>
      </c>
      <c r="AU161" s="248" t="s">
        <v>89</v>
      </c>
      <c r="AV161" s="14" t="s">
        <v>145</v>
      </c>
      <c r="AW161" s="14" t="s">
        <v>40</v>
      </c>
      <c r="AX161" s="14" t="s">
        <v>84</v>
      </c>
      <c r="AY161" s="248" t="s">
        <v>146</v>
      </c>
    </row>
    <row r="162" s="11" customFormat="1" ht="29.88" customHeight="1">
      <c r="B162" s="199"/>
      <c r="D162" s="200" t="s">
        <v>76</v>
      </c>
      <c r="E162" s="210" t="s">
        <v>390</v>
      </c>
      <c r="F162" s="210" t="s">
        <v>391</v>
      </c>
      <c r="I162" s="202"/>
      <c r="J162" s="211">
        <f>BK162</f>
        <v>0</v>
      </c>
      <c r="L162" s="199"/>
      <c r="M162" s="204"/>
      <c r="N162" s="205"/>
      <c r="O162" s="205"/>
      <c r="P162" s="206">
        <f>SUM(P163:P164)</f>
        <v>0</v>
      </c>
      <c r="Q162" s="205"/>
      <c r="R162" s="206">
        <f>SUM(R163:R164)</f>
        <v>0</v>
      </c>
      <c r="S162" s="205"/>
      <c r="T162" s="207">
        <f>SUM(T163:T164)</f>
        <v>0</v>
      </c>
      <c r="AR162" s="200" t="s">
        <v>84</v>
      </c>
      <c r="AT162" s="208" t="s">
        <v>76</v>
      </c>
      <c r="AU162" s="208" t="s">
        <v>84</v>
      </c>
      <c r="AY162" s="200" t="s">
        <v>146</v>
      </c>
      <c r="BK162" s="209">
        <f>SUM(BK163:BK164)</f>
        <v>0</v>
      </c>
    </row>
    <row r="163" s="1" customFormat="1" ht="16.5" customHeight="1">
      <c r="B163" s="212"/>
      <c r="C163" s="213" t="s">
        <v>392</v>
      </c>
      <c r="D163" s="213" t="s">
        <v>148</v>
      </c>
      <c r="E163" s="214" t="s">
        <v>1455</v>
      </c>
      <c r="F163" s="215" t="s">
        <v>1456</v>
      </c>
      <c r="G163" s="216" t="s">
        <v>321</v>
      </c>
      <c r="H163" s="217">
        <v>28.957999999999998</v>
      </c>
      <c r="I163" s="218"/>
      <c r="J163" s="219">
        <f>ROUND(I163*H163,2)</f>
        <v>0</v>
      </c>
      <c r="K163" s="215" t="s">
        <v>233</v>
      </c>
      <c r="L163" s="48"/>
      <c r="M163" s="220" t="s">
        <v>5</v>
      </c>
      <c r="N163" s="221" t="s">
        <v>49</v>
      </c>
      <c r="O163" s="49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AR163" s="26" t="s">
        <v>145</v>
      </c>
      <c r="AT163" s="26" t="s">
        <v>148</v>
      </c>
      <c r="AU163" s="26" t="s">
        <v>89</v>
      </c>
      <c r="AY163" s="26" t="s">
        <v>146</v>
      </c>
      <c r="BE163" s="224">
        <f>IF(N163="základní",J163,0)</f>
        <v>0</v>
      </c>
      <c r="BF163" s="224">
        <f>IF(N163="snížená",J163,0)</f>
        <v>0</v>
      </c>
      <c r="BG163" s="224">
        <f>IF(N163="zákl. přenesená",J163,0)</f>
        <v>0</v>
      </c>
      <c r="BH163" s="224">
        <f>IF(N163="sníž. přenesená",J163,0)</f>
        <v>0</v>
      </c>
      <c r="BI163" s="224">
        <f>IF(N163="nulová",J163,0)</f>
        <v>0</v>
      </c>
      <c r="BJ163" s="26" t="s">
        <v>89</v>
      </c>
      <c r="BK163" s="224">
        <f>ROUND(I163*H163,2)</f>
        <v>0</v>
      </c>
      <c r="BL163" s="26" t="s">
        <v>145</v>
      </c>
      <c r="BM163" s="26" t="s">
        <v>1457</v>
      </c>
    </row>
    <row r="164" s="1" customFormat="1">
      <c r="B164" s="48"/>
      <c r="D164" s="225" t="s">
        <v>153</v>
      </c>
      <c r="F164" s="226" t="s">
        <v>1458</v>
      </c>
      <c r="I164" s="227"/>
      <c r="L164" s="48"/>
      <c r="M164" s="229"/>
      <c r="N164" s="230"/>
      <c r="O164" s="230"/>
      <c r="P164" s="230"/>
      <c r="Q164" s="230"/>
      <c r="R164" s="230"/>
      <c r="S164" s="230"/>
      <c r="T164" s="231"/>
      <c r="AT164" s="26" t="s">
        <v>153</v>
      </c>
      <c r="AU164" s="26" t="s">
        <v>89</v>
      </c>
    </row>
    <row r="165" s="1" customFormat="1" ht="6.96" customHeight="1">
      <c r="B165" s="69"/>
      <c r="C165" s="70"/>
      <c r="D165" s="70"/>
      <c r="E165" s="70"/>
      <c r="F165" s="70"/>
      <c r="G165" s="70"/>
      <c r="H165" s="70"/>
      <c r="I165" s="164"/>
      <c r="J165" s="70"/>
      <c r="K165" s="70"/>
      <c r="L165" s="48"/>
    </row>
  </sheetData>
  <autoFilter ref="C87:K164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6:H76"/>
    <mergeCell ref="E78:H78"/>
    <mergeCell ref="E80:H80"/>
    <mergeCell ref="G1:H1"/>
    <mergeCell ref="L2:V2"/>
  </mergeCells>
  <hyperlinks>
    <hyperlink ref="F1:G1" location="C2" display="1) Krycí list soupisu"/>
    <hyperlink ref="G1:H1" location="C58" display="2) Rekapitulace"/>
    <hyperlink ref="J1" location="C8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35"/>
      <c r="C1" s="135"/>
      <c r="D1" s="136" t="s">
        <v>1</v>
      </c>
      <c r="E1" s="135"/>
      <c r="F1" s="137" t="s">
        <v>111</v>
      </c>
      <c r="G1" s="137" t="s">
        <v>112</v>
      </c>
      <c r="H1" s="137"/>
      <c r="I1" s="138"/>
      <c r="J1" s="137" t="s">
        <v>113</v>
      </c>
      <c r="K1" s="136" t="s">
        <v>114</v>
      </c>
      <c r="L1" s="137" t="s">
        <v>115</v>
      </c>
      <c r="M1" s="137"/>
      <c r="N1" s="137"/>
      <c r="O1" s="137"/>
      <c r="P1" s="137"/>
      <c r="Q1" s="137"/>
      <c r="R1" s="137"/>
      <c r="S1" s="137"/>
      <c r="T1" s="137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 s="25" t="s">
        <v>8</v>
      </c>
      <c r="AT2" s="26" t="s">
        <v>106</v>
      </c>
    </row>
    <row r="3" ht="6.96" customHeight="1">
      <c r="B3" s="27"/>
      <c r="C3" s="28"/>
      <c r="D3" s="28"/>
      <c r="E3" s="28"/>
      <c r="F3" s="28"/>
      <c r="G3" s="28"/>
      <c r="H3" s="28"/>
      <c r="I3" s="139"/>
      <c r="J3" s="28"/>
      <c r="K3" s="29"/>
      <c r="AT3" s="26" t="s">
        <v>84</v>
      </c>
    </row>
    <row r="4" ht="36.96" customHeight="1">
      <c r="B4" s="30"/>
      <c r="C4" s="31"/>
      <c r="D4" s="32" t="s">
        <v>116</v>
      </c>
      <c r="E4" s="31"/>
      <c r="F4" s="31"/>
      <c r="G4" s="31"/>
      <c r="H4" s="31"/>
      <c r="I4" s="140"/>
      <c r="J4" s="31"/>
      <c r="K4" s="33"/>
      <c r="M4" s="34" t="s">
        <v>13</v>
      </c>
      <c r="AT4" s="26" t="s">
        <v>6</v>
      </c>
    </row>
    <row r="5" ht="6.96" customHeight="1">
      <c r="B5" s="30"/>
      <c r="C5" s="31"/>
      <c r="D5" s="31"/>
      <c r="E5" s="31"/>
      <c r="F5" s="31"/>
      <c r="G5" s="31"/>
      <c r="H5" s="31"/>
      <c r="I5" s="140"/>
      <c r="J5" s="31"/>
      <c r="K5" s="33"/>
    </row>
    <row r="6">
      <c r="B6" s="30"/>
      <c r="C6" s="31"/>
      <c r="D6" s="42" t="s">
        <v>19</v>
      </c>
      <c r="E6" s="31"/>
      <c r="F6" s="31"/>
      <c r="G6" s="31"/>
      <c r="H6" s="31"/>
      <c r="I6" s="140"/>
      <c r="J6" s="31"/>
      <c r="K6" s="33"/>
    </row>
    <row r="7" ht="16.5" customHeight="1">
      <c r="B7" s="30"/>
      <c r="C7" s="31"/>
      <c r="D7" s="31"/>
      <c r="E7" s="141" t="str">
        <f>'Rekapitulace stavby'!K6</f>
        <v>Domov Kopretina Černovice – oprava střechy nad severním křídlem</v>
      </c>
      <c r="F7" s="42"/>
      <c r="G7" s="42"/>
      <c r="H7" s="42"/>
      <c r="I7" s="140"/>
      <c r="J7" s="31"/>
      <c r="K7" s="33"/>
    </row>
    <row r="8">
      <c r="B8" s="30"/>
      <c r="C8" s="31"/>
      <c r="D8" s="42" t="s">
        <v>117</v>
      </c>
      <c r="E8" s="31"/>
      <c r="F8" s="31"/>
      <c r="G8" s="31"/>
      <c r="H8" s="31"/>
      <c r="I8" s="140"/>
      <c r="J8" s="31"/>
      <c r="K8" s="33"/>
    </row>
    <row r="9" s="1" customFormat="1" ht="16.5" customHeight="1">
      <c r="B9" s="48"/>
      <c r="C9" s="49"/>
      <c r="D9" s="49"/>
      <c r="E9" s="141" t="s">
        <v>208</v>
      </c>
      <c r="F9" s="49"/>
      <c r="G9" s="49"/>
      <c r="H9" s="49"/>
      <c r="I9" s="142"/>
      <c r="J9" s="49"/>
      <c r="K9" s="53"/>
    </row>
    <row r="10" s="1" customFormat="1">
      <c r="B10" s="48"/>
      <c r="C10" s="49"/>
      <c r="D10" s="42" t="s">
        <v>119</v>
      </c>
      <c r="E10" s="49"/>
      <c r="F10" s="49"/>
      <c r="G10" s="49"/>
      <c r="H10" s="49"/>
      <c r="I10" s="142"/>
      <c r="J10" s="49"/>
      <c r="K10" s="53"/>
    </row>
    <row r="11" s="1" customFormat="1" ht="36.96" customHeight="1">
      <c r="B11" s="48"/>
      <c r="C11" s="49"/>
      <c r="D11" s="49"/>
      <c r="E11" s="143" t="s">
        <v>1459</v>
      </c>
      <c r="F11" s="49"/>
      <c r="G11" s="49"/>
      <c r="H11" s="49"/>
      <c r="I11" s="142"/>
      <c r="J11" s="49"/>
      <c r="K11" s="53"/>
    </row>
    <row r="12" s="1" customFormat="1">
      <c r="B12" s="48"/>
      <c r="C12" s="49"/>
      <c r="D12" s="49"/>
      <c r="E12" s="49"/>
      <c r="F12" s="49"/>
      <c r="G12" s="49"/>
      <c r="H12" s="49"/>
      <c r="I12" s="142"/>
      <c r="J12" s="49"/>
      <c r="K12" s="53"/>
    </row>
    <row r="13" s="1" customFormat="1" ht="14.4" customHeight="1">
      <c r="B13" s="48"/>
      <c r="C13" s="49"/>
      <c r="D13" s="42" t="s">
        <v>21</v>
      </c>
      <c r="E13" s="49"/>
      <c r="F13" s="37" t="s">
        <v>22</v>
      </c>
      <c r="G13" s="49"/>
      <c r="H13" s="49"/>
      <c r="I13" s="144" t="s">
        <v>23</v>
      </c>
      <c r="J13" s="37" t="s">
        <v>5</v>
      </c>
      <c r="K13" s="53"/>
    </row>
    <row r="14" s="1" customFormat="1" ht="14.4" customHeight="1">
      <c r="B14" s="48"/>
      <c r="C14" s="49"/>
      <c r="D14" s="42" t="s">
        <v>24</v>
      </c>
      <c r="E14" s="49"/>
      <c r="F14" s="37" t="s">
        <v>25</v>
      </c>
      <c r="G14" s="49"/>
      <c r="H14" s="49"/>
      <c r="I14" s="144" t="s">
        <v>26</v>
      </c>
      <c r="J14" s="145" t="str">
        <f>'Rekapitulace stavby'!AN8</f>
        <v>10. 5. 2018</v>
      </c>
      <c r="K14" s="53"/>
    </row>
    <row r="15" s="1" customFormat="1" ht="10.8" customHeight="1">
      <c r="B15" s="48"/>
      <c r="C15" s="49"/>
      <c r="D15" s="49"/>
      <c r="E15" s="49"/>
      <c r="F15" s="49"/>
      <c r="G15" s="49"/>
      <c r="H15" s="49"/>
      <c r="I15" s="142"/>
      <c r="J15" s="49"/>
      <c r="K15" s="53"/>
    </row>
    <row r="16" s="1" customFormat="1" ht="14.4" customHeight="1">
      <c r="B16" s="48"/>
      <c r="C16" s="49"/>
      <c r="D16" s="42" t="s">
        <v>28</v>
      </c>
      <c r="E16" s="49"/>
      <c r="F16" s="49"/>
      <c r="G16" s="49"/>
      <c r="H16" s="49"/>
      <c r="I16" s="144" t="s">
        <v>29</v>
      </c>
      <c r="J16" s="37" t="s">
        <v>30</v>
      </c>
      <c r="K16" s="53"/>
    </row>
    <row r="17" s="1" customFormat="1" ht="18" customHeight="1">
      <c r="B17" s="48"/>
      <c r="C17" s="49"/>
      <c r="D17" s="49"/>
      <c r="E17" s="37" t="s">
        <v>31</v>
      </c>
      <c r="F17" s="49"/>
      <c r="G17" s="49"/>
      <c r="H17" s="49"/>
      <c r="I17" s="144" t="s">
        <v>32</v>
      </c>
      <c r="J17" s="37" t="s">
        <v>33</v>
      </c>
      <c r="K17" s="53"/>
    </row>
    <row r="18" s="1" customFormat="1" ht="6.96" customHeight="1">
      <c r="B18" s="48"/>
      <c r="C18" s="49"/>
      <c r="D18" s="49"/>
      <c r="E18" s="49"/>
      <c r="F18" s="49"/>
      <c r="G18" s="49"/>
      <c r="H18" s="49"/>
      <c r="I18" s="142"/>
      <c r="J18" s="49"/>
      <c r="K18" s="53"/>
    </row>
    <row r="19" s="1" customFormat="1" ht="14.4" customHeight="1">
      <c r="B19" s="48"/>
      <c r="C19" s="49"/>
      <c r="D19" s="42" t="s">
        <v>34</v>
      </c>
      <c r="E19" s="49"/>
      <c r="F19" s="49"/>
      <c r="G19" s="49"/>
      <c r="H19" s="49"/>
      <c r="I19" s="144" t="s">
        <v>29</v>
      </c>
      <c r="J19" s="37" t="str">
        <f>IF('Rekapitulace stavby'!AN13="Vyplň údaj","",IF('Rekapitulace stavby'!AN13="","",'Rekapitulace stavby'!AN13))</f>
        <v/>
      </c>
      <c r="K19" s="53"/>
    </row>
    <row r="20" s="1" customFormat="1" ht="18" customHeight="1">
      <c r="B20" s="48"/>
      <c r="C20" s="49"/>
      <c r="D20" s="49"/>
      <c r="E20" s="37" t="str">
        <f>IF('Rekapitulace stavby'!E14="Vyplň údaj","",IF('Rekapitulace stavby'!E14="","",'Rekapitulace stavby'!E14))</f>
        <v/>
      </c>
      <c r="F20" s="49"/>
      <c r="G20" s="49"/>
      <c r="H20" s="49"/>
      <c r="I20" s="144" t="s">
        <v>32</v>
      </c>
      <c r="J20" s="37" t="str">
        <f>IF('Rekapitulace stavby'!AN14="Vyplň údaj","",IF('Rekapitulace stavby'!AN14="","",'Rekapitulace stavby'!AN14))</f>
        <v/>
      </c>
      <c r="K20" s="53"/>
    </row>
    <row r="21" s="1" customFormat="1" ht="6.96" customHeight="1">
      <c r="B21" s="48"/>
      <c r="C21" s="49"/>
      <c r="D21" s="49"/>
      <c r="E21" s="49"/>
      <c r="F21" s="49"/>
      <c r="G21" s="49"/>
      <c r="H21" s="49"/>
      <c r="I21" s="142"/>
      <c r="J21" s="49"/>
      <c r="K21" s="53"/>
    </row>
    <row r="22" s="1" customFormat="1" ht="14.4" customHeight="1">
      <c r="B22" s="48"/>
      <c r="C22" s="49"/>
      <c r="D22" s="42" t="s">
        <v>36</v>
      </c>
      <c r="E22" s="49"/>
      <c r="F22" s="49"/>
      <c r="G22" s="49"/>
      <c r="H22" s="49"/>
      <c r="I22" s="144" t="s">
        <v>29</v>
      </c>
      <c r="J22" s="37" t="s">
        <v>37</v>
      </c>
      <c r="K22" s="53"/>
    </row>
    <row r="23" s="1" customFormat="1" ht="18" customHeight="1">
      <c r="B23" s="48"/>
      <c r="C23" s="49"/>
      <c r="D23" s="49"/>
      <c r="E23" s="37" t="s">
        <v>38</v>
      </c>
      <c r="F23" s="49"/>
      <c r="G23" s="49"/>
      <c r="H23" s="49"/>
      <c r="I23" s="144" t="s">
        <v>32</v>
      </c>
      <c r="J23" s="37" t="s">
        <v>39</v>
      </c>
      <c r="K23" s="53"/>
    </row>
    <row r="24" s="1" customFormat="1" ht="6.96" customHeight="1">
      <c r="B24" s="48"/>
      <c r="C24" s="49"/>
      <c r="D24" s="49"/>
      <c r="E24" s="49"/>
      <c r="F24" s="49"/>
      <c r="G24" s="49"/>
      <c r="H24" s="49"/>
      <c r="I24" s="142"/>
      <c r="J24" s="49"/>
      <c r="K24" s="53"/>
    </row>
    <row r="25" s="1" customFormat="1" ht="14.4" customHeight="1">
      <c r="B25" s="48"/>
      <c r="C25" s="49"/>
      <c r="D25" s="42" t="s">
        <v>41</v>
      </c>
      <c r="E25" s="49"/>
      <c r="F25" s="49"/>
      <c r="G25" s="49"/>
      <c r="H25" s="49"/>
      <c r="I25" s="142"/>
      <c r="J25" s="49"/>
      <c r="K25" s="53"/>
    </row>
    <row r="26" s="7" customFormat="1" ht="256.5" customHeight="1">
      <c r="B26" s="146"/>
      <c r="C26" s="147"/>
      <c r="D26" s="147"/>
      <c r="E26" s="46" t="s">
        <v>1346</v>
      </c>
      <c r="F26" s="46"/>
      <c r="G26" s="46"/>
      <c r="H26" s="46"/>
      <c r="I26" s="148"/>
      <c r="J26" s="147"/>
      <c r="K26" s="149"/>
    </row>
    <row r="27" s="1" customFormat="1" ht="6.96" customHeight="1">
      <c r="B27" s="48"/>
      <c r="C27" s="49"/>
      <c r="D27" s="49"/>
      <c r="E27" s="49"/>
      <c r="F27" s="49"/>
      <c r="G27" s="49"/>
      <c r="H27" s="49"/>
      <c r="I27" s="142"/>
      <c r="J27" s="49"/>
      <c r="K27" s="53"/>
    </row>
    <row r="28" s="1" customFormat="1" ht="6.96" customHeight="1">
      <c r="B28" s="48"/>
      <c r="C28" s="49"/>
      <c r="D28" s="84"/>
      <c r="E28" s="84"/>
      <c r="F28" s="84"/>
      <c r="G28" s="84"/>
      <c r="H28" s="84"/>
      <c r="I28" s="150"/>
      <c r="J28" s="84"/>
      <c r="K28" s="151"/>
    </row>
    <row r="29" s="1" customFormat="1" ht="25.44" customHeight="1">
      <c r="B29" s="48"/>
      <c r="C29" s="49"/>
      <c r="D29" s="152" t="s">
        <v>43</v>
      </c>
      <c r="E29" s="49"/>
      <c r="F29" s="49"/>
      <c r="G29" s="49"/>
      <c r="H29" s="49"/>
      <c r="I29" s="142"/>
      <c r="J29" s="153">
        <f>ROUND(J88,2)</f>
        <v>0</v>
      </c>
      <c r="K29" s="53"/>
    </row>
    <row r="30" s="1" customFormat="1" ht="6.96" customHeight="1">
      <c r="B30" s="48"/>
      <c r="C30" s="49"/>
      <c r="D30" s="84"/>
      <c r="E30" s="84"/>
      <c r="F30" s="84"/>
      <c r="G30" s="84"/>
      <c r="H30" s="84"/>
      <c r="I30" s="150"/>
      <c r="J30" s="84"/>
      <c r="K30" s="151"/>
    </row>
    <row r="31" s="1" customFormat="1" ht="14.4" customHeight="1">
      <c r="B31" s="48"/>
      <c r="C31" s="49"/>
      <c r="D31" s="49"/>
      <c r="E31" s="49"/>
      <c r="F31" s="54" t="s">
        <v>45</v>
      </c>
      <c r="G31" s="49"/>
      <c r="H31" s="49"/>
      <c r="I31" s="154" t="s">
        <v>44</v>
      </c>
      <c r="J31" s="54" t="s">
        <v>46</v>
      </c>
      <c r="K31" s="53"/>
    </row>
    <row r="32" s="1" customFormat="1" ht="14.4" customHeight="1">
      <c r="B32" s="48"/>
      <c r="C32" s="49"/>
      <c r="D32" s="57" t="s">
        <v>47</v>
      </c>
      <c r="E32" s="57" t="s">
        <v>48</v>
      </c>
      <c r="F32" s="155">
        <f>ROUND(SUM(BE88:BE145), 2)</f>
        <v>0</v>
      </c>
      <c r="G32" s="49"/>
      <c r="H32" s="49"/>
      <c r="I32" s="156">
        <v>0.20999999999999999</v>
      </c>
      <c r="J32" s="155">
        <f>ROUND(ROUND((SUM(BE88:BE145)), 2)*I32, 2)</f>
        <v>0</v>
      </c>
      <c r="K32" s="53"/>
    </row>
    <row r="33" s="1" customFormat="1" ht="14.4" customHeight="1">
      <c r="B33" s="48"/>
      <c r="C33" s="49"/>
      <c r="D33" s="49"/>
      <c r="E33" s="57" t="s">
        <v>49</v>
      </c>
      <c r="F33" s="155">
        <f>ROUND(SUM(BF88:BF145), 2)</f>
        <v>0</v>
      </c>
      <c r="G33" s="49"/>
      <c r="H33" s="49"/>
      <c r="I33" s="156">
        <v>0.14999999999999999</v>
      </c>
      <c r="J33" s="155">
        <f>ROUND(ROUND((SUM(BF88:BF145)), 2)*I33, 2)</f>
        <v>0</v>
      </c>
      <c r="K33" s="53"/>
    </row>
    <row r="34" hidden="1" s="1" customFormat="1" ht="14.4" customHeight="1">
      <c r="B34" s="48"/>
      <c r="C34" s="49"/>
      <c r="D34" s="49"/>
      <c r="E34" s="57" t="s">
        <v>50</v>
      </c>
      <c r="F34" s="155">
        <f>ROUND(SUM(BG88:BG145), 2)</f>
        <v>0</v>
      </c>
      <c r="G34" s="49"/>
      <c r="H34" s="49"/>
      <c r="I34" s="156">
        <v>0.20999999999999999</v>
      </c>
      <c r="J34" s="155">
        <v>0</v>
      </c>
      <c r="K34" s="53"/>
    </row>
    <row r="35" hidden="1" s="1" customFormat="1" ht="14.4" customHeight="1">
      <c r="B35" s="48"/>
      <c r="C35" s="49"/>
      <c r="D35" s="49"/>
      <c r="E35" s="57" t="s">
        <v>51</v>
      </c>
      <c r="F35" s="155">
        <f>ROUND(SUM(BH88:BH145), 2)</f>
        <v>0</v>
      </c>
      <c r="G35" s="49"/>
      <c r="H35" s="49"/>
      <c r="I35" s="156">
        <v>0.14999999999999999</v>
      </c>
      <c r="J35" s="155">
        <v>0</v>
      </c>
      <c r="K35" s="53"/>
    </row>
    <row r="36" hidden="1" s="1" customFormat="1" ht="14.4" customHeight="1">
      <c r="B36" s="48"/>
      <c r="C36" s="49"/>
      <c r="D36" s="49"/>
      <c r="E36" s="57" t="s">
        <v>52</v>
      </c>
      <c r="F36" s="155">
        <f>ROUND(SUM(BI88:BI145), 2)</f>
        <v>0</v>
      </c>
      <c r="G36" s="49"/>
      <c r="H36" s="49"/>
      <c r="I36" s="156">
        <v>0</v>
      </c>
      <c r="J36" s="155">
        <v>0</v>
      </c>
      <c r="K36" s="53"/>
    </row>
    <row r="37" s="1" customFormat="1" ht="6.96" customHeight="1">
      <c r="B37" s="48"/>
      <c r="C37" s="49"/>
      <c r="D37" s="49"/>
      <c r="E37" s="49"/>
      <c r="F37" s="49"/>
      <c r="G37" s="49"/>
      <c r="H37" s="49"/>
      <c r="I37" s="142"/>
      <c r="J37" s="49"/>
      <c r="K37" s="53"/>
    </row>
    <row r="38" s="1" customFormat="1" ht="25.44" customHeight="1">
      <c r="B38" s="48"/>
      <c r="C38" s="157"/>
      <c r="D38" s="158" t="s">
        <v>53</v>
      </c>
      <c r="E38" s="90"/>
      <c r="F38" s="90"/>
      <c r="G38" s="159" t="s">
        <v>54</v>
      </c>
      <c r="H38" s="160" t="s">
        <v>55</v>
      </c>
      <c r="I38" s="161"/>
      <c r="J38" s="162">
        <f>SUM(J29:J36)</f>
        <v>0</v>
      </c>
      <c r="K38" s="163"/>
    </row>
    <row r="39" s="1" customFormat="1" ht="14.4" customHeight="1">
      <c r="B39" s="69"/>
      <c r="C39" s="70"/>
      <c r="D39" s="70"/>
      <c r="E39" s="70"/>
      <c r="F39" s="70"/>
      <c r="G39" s="70"/>
      <c r="H39" s="70"/>
      <c r="I39" s="164"/>
      <c r="J39" s="70"/>
      <c r="K39" s="71"/>
    </row>
    <row r="43" s="1" customFormat="1" ht="6.96" customHeight="1">
      <c r="B43" s="72"/>
      <c r="C43" s="73"/>
      <c r="D43" s="73"/>
      <c r="E43" s="73"/>
      <c r="F43" s="73"/>
      <c r="G43" s="73"/>
      <c r="H43" s="73"/>
      <c r="I43" s="165"/>
      <c r="J43" s="73"/>
      <c r="K43" s="166"/>
    </row>
    <row r="44" s="1" customFormat="1" ht="36.96" customHeight="1">
      <c r="B44" s="48"/>
      <c r="C44" s="32" t="s">
        <v>122</v>
      </c>
      <c r="D44" s="49"/>
      <c r="E44" s="49"/>
      <c r="F44" s="49"/>
      <c r="G44" s="49"/>
      <c r="H44" s="49"/>
      <c r="I44" s="142"/>
      <c r="J44" s="49"/>
      <c r="K44" s="53"/>
    </row>
    <row r="45" s="1" customFormat="1" ht="6.96" customHeight="1">
      <c r="B45" s="48"/>
      <c r="C45" s="49"/>
      <c r="D45" s="49"/>
      <c r="E45" s="49"/>
      <c r="F45" s="49"/>
      <c r="G45" s="49"/>
      <c r="H45" s="49"/>
      <c r="I45" s="142"/>
      <c r="J45" s="49"/>
      <c r="K45" s="53"/>
    </row>
    <row r="46" s="1" customFormat="1" ht="14.4" customHeight="1">
      <c r="B46" s="48"/>
      <c r="C46" s="42" t="s">
        <v>19</v>
      </c>
      <c r="D46" s="49"/>
      <c r="E46" s="49"/>
      <c r="F46" s="49"/>
      <c r="G46" s="49"/>
      <c r="H46" s="49"/>
      <c r="I46" s="142"/>
      <c r="J46" s="49"/>
      <c r="K46" s="53"/>
    </row>
    <row r="47" s="1" customFormat="1" ht="16.5" customHeight="1">
      <c r="B47" s="48"/>
      <c r="C47" s="49"/>
      <c r="D47" s="49"/>
      <c r="E47" s="141" t="str">
        <f>E7</f>
        <v>Domov Kopretina Černovice – oprava střechy nad severním křídlem</v>
      </c>
      <c r="F47" s="42"/>
      <c r="G47" s="42"/>
      <c r="H47" s="42"/>
      <c r="I47" s="142"/>
      <c r="J47" s="49"/>
      <c r="K47" s="53"/>
    </row>
    <row r="48">
      <c r="B48" s="30"/>
      <c r="C48" s="42" t="s">
        <v>117</v>
      </c>
      <c r="D48" s="31"/>
      <c r="E48" s="31"/>
      <c r="F48" s="31"/>
      <c r="G48" s="31"/>
      <c r="H48" s="31"/>
      <c r="I48" s="140"/>
      <c r="J48" s="31"/>
      <c r="K48" s="33"/>
    </row>
    <row r="49" s="1" customFormat="1" ht="16.5" customHeight="1">
      <c r="B49" s="48"/>
      <c r="C49" s="49"/>
      <c r="D49" s="49"/>
      <c r="E49" s="141" t="s">
        <v>208</v>
      </c>
      <c r="F49" s="49"/>
      <c r="G49" s="49"/>
      <c r="H49" s="49"/>
      <c r="I49" s="142"/>
      <c r="J49" s="49"/>
      <c r="K49" s="53"/>
    </row>
    <row r="50" s="1" customFormat="1" ht="14.4" customHeight="1">
      <c r="B50" s="48"/>
      <c r="C50" s="42" t="s">
        <v>119</v>
      </c>
      <c r="D50" s="49"/>
      <c r="E50" s="49"/>
      <c r="F50" s="49"/>
      <c r="G50" s="49"/>
      <c r="H50" s="49"/>
      <c r="I50" s="142"/>
      <c r="J50" s="49"/>
      <c r="K50" s="53"/>
    </row>
    <row r="51" s="1" customFormat="1" ht="17.25" customHeight="1">
      <c r="B51" s="48"/>
      <c r="C51" s="49"/>
      <c r="D51" s="49"/>
      <c r="E51" s="143" t="str">
        <f>E11</f>
        <v>01-4 - Dešťová kanalizace</v>
      </c>
      <c r="F51" s="49"/>
      <c r="G51" s="49"/>
      <c r="H51" s="49"/>
      <c r="I51" s="142"/>
      <c r="J51" s="49"/>
      <c r="K51" s="53"/>
    </row>
    <row r="52" s="1" customFormat="1" ht="6.96" customHeight="1">
      <c r="B52" s="48"/>
      <c r="C52" s="49"/>
      <c r="D52" s="49"/>
      <c r="E52" s="49"/>
      <c r="F52" s="49"/>
      <c r="G52" s="49"/>
      <c r="H52" s="49"/>
      <c r="I52" s="142"/>
      <c r="J52" s="49"/>
      <c r="K52" s="53"/>
    </row>
    <row r="53" s="1" customFormat="1" ht="18" customHeight="1">
      <c r="B53" s="48"/>
      <c r="C53" s="42" t="s">
        <v>24</v>
      </c>
      <c r="D53" s="49"/>
      <c r="E53" s="49"/>
      <c r="F53" s="37" t="str">
        <f>F14</f>
        <v>Černovice, areál Domova Černovice</v>
      </c>
      <c r="G53" s="49"/>
      <c r="H53" s="49"/>
      <c r="I53" s="144" t="s">
        <v>26</v>
      </c>
      <c r="J53" s="145" t="str">
        <f>IF(J14="","",J14)</f>
        <v>10. 5. 2018</v>
      </c>
      <c r="K53" s="53"/>
    </row>
    <row r="54" s="1" customFormat="1" ht="6.96" customHeight="1">
      <c r="B54" s="48"/>
      <c r="C54" s="49"/>
      <c r="D54" s="49"/>
      <c r="E54" s="49"/>
      <c r="F54" s="49"/>
      <c r="G54" s="49"/>
      <c r="H54" s="49"/>
      <c r="I54" s="142"/>
      <c r="J54" s="49"/>
      <c r="K54" s="53"/>
    </row>
    <row r="55" s="1" customFormat="1">
      <c r="B55" s="48"/>
      <c r="C55" s="42" t="s">
        <v>28</v>
      </c>
      <c r="D55" s="49"/>
      <c r="E55" s="49"/>
      <c r="F55" s="37" t="str">
        <f>E17</f>
        <v>Kraj Vysočina</v>
      </c>
      <c r="G55" s="49"/>
      <c r="H55" s="49"/>
      <c r="I55" s="144" t="s">
        <v>36</v>
      </c>
      <c r="J55" s="46" t="str">
        <f>E23</f>
        <v>PROJEKT CENTRUM NOVA s.r.o.</v>
      </c>
      <c r="K55" s="53"/>
    </row>
    <row r="56" s="1" customFormat="1" ht="14.4" customHeight="1">
      <c r="B56" s="48"/>
      <c r="C56" s="42" t="s">
        <v>34</v>
      </c>
      <c r="D56" s="49"/>
      <c r="E56" s="49"/>
      <c r="F56" s="37" t="str">
        <f>IF(E20="","",E20)</f>
        <v/>
      </c>
      <c r="G56" s="49"/>
      <c r="H56" s="49"/>
      <c r="I56" s="142"/>
      <c r="J56" s="167"/>
      <c r="K56" s="53"/>
    </row>
    <row r="57" s="1" customFormat="1" ht="10.32" customHeight="1">
      <c r="B57" s="48"/>
      <c r="C57" s="49"/>
      <c r="D57" s="49"/>
      <c r="E57" s="49"/>
      <c r="F57" s="49"/>
      <c r="G57" s="49"/>
      <c r="H57" s="49"/>
      <c r="I57" s="142"/>
      <c r="J57" s="49"/>
      <c r="K57" s="53"/>
    </row>
    <row r="58" s="1" customFormat="1" ht="29.28" customHeight="1">
      <c r="B58" s="48"/>
      <c r="C58" s="168" t="s">
        <v>123</v>
      </c>
      <c r="D58" s="157"/>
      <c r="E58" s="157"/>
      <c r="F58" s="157"/>
      <c r="G58" s="157"/>
      <c r="H58" s="157"/>
      <c r="I58" s="169"/>
      <c r="J58" s="170" t="s">
        <v>124</v>
      </c>
      <c r="K58" s="171"/>
    </row>
    <row r="59" s="1" customFormat="1" ht="10.32" customHeight="1">
      <c r="B59" s="48"/>
      <c r="C59" s="49"/>
      <c r="D59" s="49"/>
      <c r="E59" s="49"/>
      <c r="F59" s="49"/>
      <c r="G59" s="49"/>
      <c r="H59" s="49"/>
      <c r="I59" s="142"/>
      <c r="J59" s="49"/>
      <c r="K59" s="53"/>
    </row>
    <row r="60" s="1" customFormat="1" ht="29.28" customHeight="1">
      <c r="B60" s="48"/>
      <c r="C60" s="172" t="s">
        <v>125</v>
      </c>
      <c r="D60" s="49"/>
      <c r="E60" s="49"/>
      <c r="F60" s="49"/>
      <c r="G60" s="49"/>
      <c r="H60" s="49"/>
      <c r="I60" s="142"/>
      <c r="J60" s="153">
        <f>J88</f>
        <v>0</v>
      </c>
      <c r="K60" s="53"/>
      <c r="AU60" s="26" t="s">
        <v>126</v>
      </c>
    </row>
    <row r="61" s="8" customFormat="1" ht="24.96" customHeight="1">
      <c r="B61" s="173"/>
      <c r="C61" s="174"/>
      <c r="D61" s="175" t="s">
        <v>211</v>
      </c>
      <c r="E61" s="176"/>
      <c r="F61" s="176"/>
      <c r="G61" s="176"/>
      <c r="H61" s="176"/>
      <c r="I61" s="177"/>
      <c r="J61" s="178">
        <f>J89</f>
        <v>0</v>
      </c>
      <c r="K61" s="179"/>
    </row>
    <row r="62" s="9" customFormat="1" ht="19.92" customHeight="1">
      <c r="B62" s="180"/>
      <c r="C62" s="181"/>
      <c r="D62" s="182" t="s">
        <v>1347</v>
      </c>
      <c r="E62" s="183"/>
      <c r="F62" s="183"/>
      <c r="G62" s="183"/>
      <c r="H62" s="183"/>
      <c r="I62" s="184"/>
      <c r="J62" s="185">
        <f>J90</f>
        <v>0</v>
      </c>
      <c r="K62" s="186"/>
    </row>
    <row r="63" s="9" customFormat="1" ht="19.92" customHeight="1">
      <c r="B63" s="180"/>
      <c r="C63" s="181"/>
      <c r="D63" s="182" t="s">
        <v>1460</v>
      </c>
      <c r="E63" s="183"/>
      <c r="F63" s="183"/>
      <c r="G63" s="183"/>
      <c r="H63" s="183"/>
      <c r="I63" s="184"/>
      <c r="J63" s="185">
        <f>J119</f>
        <v>0</v>
      </c>
      <c r="K63" s="186"/>
    </row>
    <row r="64" s="9" customFormat="1" ht="19.92" customHeight="1">
      <c r="B64" s="180"/>
      <c r="C64" s="181"/>
      <c r="D64" s="182" t="s">
        <v>216</v>
      </c>
      <c r="E64" s="183"/>
      <c r="F64" s="183"/>
      <c r="G64" s="183"/>
      <c r="H64" s="183"/>
      <c r="I64" s="184"/>
      <c r="J64" s="185">
        <f>J137</f>
        <v>0</v>
      </c>
      <c r="K64" s="186"/>
    </row>
    <row r="65" s="8" customFormat="1" ht="24.96" customHeight="1">
      <c r="B65" s="173"/>
      <c r="C65" s="174"/>
      <c r="D65" s="175" t="s">
        <v>217</v>
      </c>
      <c r="E65" s="176"/>
      <c r="F65" s="176"/>
      <c r="G65" s="176"/>
      <c r="H65" s="176"/>
      <c r="I65" s="177"/>
      <c r="J65" s="178">
        <f>J140</f>
        <v>0</v>
      </c>
      <c r="K65" s="179"/>
    </row>
    <row r="66" s="9" customFormat="1" ht="19.92" customHeight="1">
      <c r="B66" s="180"/>
      <c r="C66" s="181"/>
      <c r="D66" s="182" t="s">
        <v>1461</v>
      </c>
      <c r="E66" s="183"/>
      <c r="F66" s="183"/>
      <c r="G66" s="183"/>
      <c r="H66" s="183"/>
      <c r="I66" s="184"/>
      <c r="J66" s="185">
        <f>J141</f>
        <v>0</v>
      </c>
      <c r="K66" s="186"/>
    </row>
    <row r="67" s="1" customFormat="1" ht="21.84" customHeight="1">
      <c r="B67" s="48"/>
      <c r="C67" s="49"/>
      <c r="D67" s="49"/>
      <c r="E67" s="49"/>
      <c r="F67" s="49"/>
      <c r="G67" s="49"/>
      <c r="H67" s="49"/>
      <c r="I67" s="142"/>
      <c r="J67" s="49"/>
      <c r="K67" s="53"/>
    </row>
    <row r="68" s="1" customFormat="1" ht="6.96" customHeight="1">
      <c r="B68" s="69"/>
      <c r="C68" s="70"/>
      <c r="D68" s="70"/>
      <c r="E68" s="70"/>
      <c r="F68" s="70"/>
      <c r="G68" s="70"/>
      <c r="H68" s="70"/>
      <c r="I68" s="164"/>
      <c r="J68" s="70"/>
      <c r="K68" s="71"/>
    </row>
    <row r="72" s="1" customFormat="1" ht="6.96" customHeight="1">
      <c r="B72" s="72"/>
      <c r="C72" s="73"/>
      <c r="D72" s="73"/>
      <c r="E72" s="73"/>
      <c r="F72" s="73"/>
      <c r="G72" s="73"/>
      <c r="H72" s="73"/>
      <c r="I72" s="165"/>
      <c r="J72" s="73"/>
      <c r="K72" s="73"/>
      <c r="L72" s="48"/>
    </row>
    <row r="73" s="1" customFormat="1" ht="36.96" customHeight="1">
      <c r="B73" s="48"/>
      <c r="C73" s="74" t="s">
        <v>129</v>
      </c>
      <c r="L73" s="48"/>
    </row>
    <row r="74" s="1" customFormat="1" ht="6.96" customHeight="1">
      <c r="B74" s="48"/>
      <c r="L74" s="48"/>
    </row>
    <row r="75" s="1" customFormat="1" ht="14.4" customHeight="1">
      <c r="B75" s="48"/>
      <c r="C75" s="76" t="s">
        <v>19</v>
      </c>
      <c r="L75" s="48"/>
    </row>
    <row r="76" s="1" customFormat="1" ht="16.5" customHeight="1">
      <c r="B76" s="48"/>
      <c r="E76" s="187" t="str">
        <f>E7</f>
        <v>Domov Kopretina Černovice – oprava střechy nad severním křídlem</v>
      </c>
      <c r="F76" s="76"/>
      <c r="G76" s="76"/>
      <c r="H76" s="76"/>
      <c r="L76" s="48"/>
    </row>
    <row r="77">
      <c r="B77" s="30"/>
      <c r="C77" s="76" t="s">
        <v>117</v>
      </c>
      <c r="L77" s="30"/>
    </row>
    <row r="78" s="1" customFormat="1" ht="16.5" customHeight="1">
      <c r="B78" s="48"/>
      <c r="E78" s="187" t="s">
        <v>208</v>
      </c>
      <c r="F78" s="1"/>
      <c r="G78" s="1"/>
      <c r="H78" s="1"/>
      <c r="L78" s="48"/>
    </row>
    <row r="79" s="1" customFormat="1" ht="14.4" customHeight="1">
      <c r="B79" s="48"/>
      <c r="C79" s="76" t="s">
        <v>119</v>
      </c>
      <c r="L79" s="48"/>
    </row>
    <row r="80" s="1" customFormat="1" ht="17.25" customHeight="1">
      <c r="B80" s="48"/>
      <c r="E80" s="79" t="str">
        <f>E11</f>
        <v>01-4 - Dešťová kanalizace</v>
      </c>
      <c r="F80" s="1"/>
      <c r="G80" s="1"/>
      <c r="H80" s="1"/>
      <c r="L80" s="48"/>
    </row>
    <row r="81" s="1" customFormat="1" ht="6.96" customHeight="1">
      <c r="B81" s="48"/>
      <c r="L81" s="48"/>
    </row>
    <row r="82" s="1" customFormat="1" ht="18" customHeight="1">
      <c r="B82" s="48"/>
      <c r="C82" s="76" t="s">
        <v>24</v>
      </c>
      <c r="F82" s="188" t="str">
        <f>F14</f>
        <v>Černovice, areál Domova Černovice</v>
      </c>
      <c r="I82" s="189" t="s">
        <v>26</v>
      </c>
      <c r="J82" s="81" t="str">
        <f>IF(J14="","",J14)</f>
        <v>10. 5. 2018</v>
      </c>
      <c r="L82" s="48"/>
    </row>
    <row r="83" s="1" customFormat="1" ht="6.96" customHeight="1">
      <c r="B83" s="48"/>
      <c r="L83" s="48"/>
    </row>
    <row r="84" s="1" customFormat="1">
      <c r="B84" s="48"/>
      <c r="C84" s="76" t="s">
        <v>28</v>
      </c>
      <c r="F84" s="188" t="str">
        <f>E17</f>
        <v>Kraj Vysočina</v>
      </c>
      <c r="I84" s="189" t="s">
        <v>36</v>
      </c>
      <c r="J84" s="188" t="str">
        <f>E23</f>
        <v>PROJEKT CENTRUM NOVA s.r.o.</v>
      </c>
      <c r="L84" s="48"/>
    </row>
    <row r="85" s="1" customFormat="1" ht="14.4" customHeight="1">
      <c r="B85" s="48"/>
      <c r="C85" s="76" t="s">
        <v>34</v>
      </c>
      <c r="F85" s="188" t="str">
        <f>IF(E20="","",E20)</f>
        <v/>
      </c>
      <c r="L85" s="48"/>
    </row>
    <row r="86" s="1" customFormat="1" ht="10.32" customHeight="1">
      <c r="B86" s="48"/>
      <c r="L86" s="48"/>
    </row>
    <row r="87" s="10" customFormat="1" ht="29.28" customHeight="1">
      <c r="B87" s="190"/>
      <c r="C87" s="191" t="s">
        <v>130</v>
      </c>
      <c r="D87" s="192" t="s">
        <v>62</v>
      </c>
      <c r="E87" s="192" t="s">
        <v>58</v>
      </c>
      <c r="F87" s="192" t="s">
        <v>131</v>
      </c>
      <c r="G87" s="192" t="s">
        <v>132</v>
      </c>
      <c r="H87" s="192" t="s">
        <v>133</v>
      </c>
      <c r="I87" s="193" t="s">
        <v>134</v>
      </c>
      <c r="J87" s="192" t="s">
        <v>124</v>
      </c>
      <c r="K87" s="194" t="s">
        <v>135</v>
      </c>
      <c r="L87" s="190"/>
      <c r="M87" s="94" t="s">
        <v>136</v>
      </c>
      <c r="N87" s="95" t="s">
        <v>47</v>
      </c>
      <c r="O87" s="95" t="s">
        <v>137</v>
      </c>
      <c r="P87" s="95" t="s">
        <v>138</v>
      </c>
      <c r="Q87" s="95" t="s">
        <v>139</v>
      </c>
      <c r="R87" s="95" t="s">
        <v>140</v>
      </c>
      <c r="S87" s="95" t="s">
        <v>141</v>
      </c>
      <c r="T87" s="96" t="s">
        <v>142</v>
      </c>
    </row>
    <row r="88" s="1" customFormat="1" ht="29.28" customHeight="1">
      <c r="B88" s="48"/>
      <c r="C88" s="98" t="s">
        <v>125</v>
      </c>
      <c r="J88" s="195">
        <f>BK88</f>
        <v>0</v>
      </c>
      <c r="L88" s="48"/>
      <c r="M88" s="97"/>
      <c r="N88" s="84"/>
      <c r="O88" s="84"/>
      <c r="P88" s="196">
        <f>P89+P140</f>
        <v>0</v>
      </c>
      <c r="Q88" s="84"/>
      <c r="R88" s="196">
        <f>R89+R140</f>
        <v>0.39248</v>
      </c>
      <c r="S88" s="84"/>
      <c r="T88" s="197">
        <f>T89+T140</f>
        <v>0</v>
      </c>
      <c r="AT88" s="26" t="s">
        <v>76</v>
      </c>
      <c r="AU88" s="26" t="s">
        <v>126</v>
      </c>
      <c r="BK88" s="198">
        <f>BK89+BK140</f>
        <v>0</v>
      </c>
    </row>
    <row r="89" s="11" customFormat="1" ht="37.44" customHeight="1">
      <c r="B89" s="199"/>
      <c r="D89" s="200" t="s">
        <v>76</v>
      </c>
      <c r="E89" s="201" t="s">
        <v>227</v>
      </c>
      <c r="F89" s="201" t="s">
        <v>228</v>
      </c>
      <c r="I89" s="202"/>
      <c r="J89" s="203">
        <f>BK89</f>
        <v>0</v>
      </c>
      <c r="L89" s="199"/>
      <c r="M89" s="204"/>
      <c r="N89" s="205"/>
      <c r="O89" s="205"/>
      <c r="P89" s="206">
        <f>P90+P119+P137</f>
        <v>0</v>
      </c>
      <c r="Q89" s="205"/>
      <c r="R89" s="206">
        <f>R90+R119+R137</f>
        <v>0.11559999999999998</v>
      </c>
      <c r="S89" s="205"/>
      <c r="T89" s="207">
        <f>T90+T119+T137</f>
        <v>0</v>
      </c>
      <c r="AR89" s="200" t="s">
        <v>84</v>
      </c>
      <c r="AT89" s="208" t="s">
        <v>76</v>
      </c>
      <c r="AU89" s="208" t="s">
        <v>77</v>
      </c>
      <c r="AY89" s="200" t="s">
        <v>146</v>
      </c>
      <c r="BK89" s="209">
        <f>BK90+BK119+BK137</f>
        <v>0</v>
      </c>
    </row>
    <row r="90" s="11" customFormat="1" ht="19.92" customHeight="1">
      <c r="B90" s="199"/>
      <c r="D90" s="200" t="s">
        <v>76</v>
      </c>
      <c r="E90" s="210" t="s">
        <v>84</v>
      </c>
      <c r="F90" s="210" t="s">
        <v>1349</v>
      </c>
      <c r="I90" s="202"/>
      <c r="J90" s="211">
        <f>BK90</f>
        <v>0</v>
      </c>
      <c r="L90" s="199"/>
      <c r="M90" s="204"/>
      <c r="N90" s="205"/>
      <c r="O90" s="205"/>
      <c r="P90" s="206">
        <f>SUM(P91:P118)</f>
        <v>0</v>
      </c>
      <c r="Q90" s="205"/>
      <c r="R90" s="206">
        <f>SUM(R91:R118)</f>
        <v>0</v>
      </c>
      <c r="S90" s="205"/>
      <c r="T90" s="207">
        <f>SUM(T91:T118)</f>
        <v>0</v>
      </c>
      <c r="AR90" s="200" t="s">
        <v>84</v>
      </c>
      <c r="AT90" s="208" t="s">
        <v>76</v>
      </c>
      <c r="AU90" s="208" t="s">
        <v>84</v>
      </c>
      <c r="AY90" s="200" t="s">
        <v>146</v>
      </c>
      <c r="BK90" s="209">
        <f>SUM(BK91:BK118)</f>
        <v>0</v>
      </c>
    </row>
    <row r="91" s="1" customFormat="1" ht="25.5" customHeight="1">
      <c r="B91" s="212"/>
      <c r="C91" s="213" t="s">
        <v>84</v>
      </c>
      <c r="D91" s="213" t="s">
        <v>148</v>
      </c>
      <c r="E91" s="214" t="s">
        <v>1462</v>
      </c>
      <c r="F91" s="215" t="s">
        <v>1463</v>
      </c>
      <c r="G91" s="216" t="s">
        <v>306</v>
      </c>
      <c r="H91" s="217">
        <v>22.079999999999998</v>
      </c>
      <c r="I91" s="218"/>
      <c r="J91" s="219">
        <f>ROUND(I91*H91,2)</f>
        <v>0</v>
      </c>
      <c r="K91" s="215" t="s">
        <v>233</v>
      </c>
      <c r="L91" s="48"/>
      <c r="M91" s="220" t="s">
        <v>5</v>
      </c>
      <c r="N91" s="221" t="s">
        <v>49</v>
      </c>
      <c r="O91" s="49"/>
      <c r="P91" s="222">
        <f>O91*H91</f>
        <v>0</v>
      </c>
      <c r="Q91" s="222">
        <v>0</v>
      </c>
      <c r="R91" s="222">
        <f>Q91*H91</f>
        <v>0</v>
      </c>
      <c r="S91" s="222">
        <v>0</v>
      </c>
      <c r="T91" s="223">
        <f>S91*H91</f>
        <v>0</v>
      </c>
      <c r="AR91" s="26" t="s">
        <v>145</v>
      </c>
      <c r="AT91" s="26" t="s">
        <v>148</v>
      </c>
      <c r="AU91" s="26" t="s">
        <v>89</v>
      </c>
      <c r="AY91" s="26" t="s">
        <v>146</v>
      </c>
      <c r="BE91" s="224">
        <f>IF(N91="základní",J91,0)</f>
        <v>0</v>
      </c>
      <c r="BF91" s="224">
        <f>IF(N91="snížená",J91,0)</f>
        <v>0</v>
      </c>
      <c r="BG91" s="224">
        <f>IF(N91="zákl. přenesená",J91,0)</f>
        <v>0</v>
      </c>
      <c r="BH91" s="224">
        <f>IF(N91="sníž. přenesená",J91,0)</f>
        <v>0</v>
      </c>
      <c r="BI91" s="224">
        <f>IF(N91="nulová",J91,0)</f>
        <v>0</v>
      </c>
      <c r="BJ91" s="26" t="s">
        <v>89</v>
      </c>
      <c r="BK91" s="224">
        <f>ROUND(I91*H91,2)</f>
        <v>0</v>
      </c>
      <c r="BL91" s="26" t="s">
        <v>145</v>
      </c>
      <c r="BM91" s="26" t="s">
        <v>1464</v>
      </c>
    </row>
    <row r="92" s="1" customFormat="1">
      <c r="B92" s="48"/>
      <c r="D92" s="225" t="s">
        <v>153</v>
      </c>
      <c r="F92" s="226" t="s">
        <v>1465</v>
      </c>
      <c r="I92" s="227"/>
      <c r="L92" s="48"/>
      <c r="M92" s="228"/>
      <c r="N92" s="49"/>
      <c r="O92" s="49"/>
      <c r="P92" s="49"/>
      <c r="Q92" s="49"/>
      <c r="R92" s="49"/>
      <c r="S92" s="49"/>
      <c r="T92" s="87"/>
      <c r="AT92" s="26" t="s">
        <v>153</v>
      </c>
      <c r="AU92" s="26" t="s">
        <v>89</v>
      </c>
    </row>
    <row r="93" s="1" customFormat="1" ht="16.5" customHeight="1">
      <c r="B93" s="212"/>
      <c r="C93" s="213" t="s">
        <v>89</v>
      </c>
      <c r="D93" s="213" t="s">
        <v>148</v>
      </c>
      <c r="E93" s="214" t="s">
        <v>1466</v>
      </c>
      <c r="F93" s="215" t="s">
        <v>1467</v>
      </c>
      <c r="G93" s="216" t="s">
        <v>306</v>
      </c>
      <c r="H93" s="217">
        <v>22.079999999999998</v>
      </c>
      <c r="I93" s="218"/>
      <c r="J93" s="219">
        <f>ROUND(I93*H93,2)</f>
        <v>0</v>
      </c>
      <c r="K93" s="215" t="s">
        <v>233</v>
      </c>
      <c r="L93" s="48"/>
      <c r="M93" s="220" t="s">
        <v>5</v>
      </c>
      <c r="N93" s="221" t="s">
        <v>49</v>
      </c>
      <c r="O93" s="49"/>
      <c r="P93" s="222">
        <f>O93*H93</f>
        <v>0</v>
      </c>
      <c r="Q93" s="222">
        <v>0</v>
      </c>
      <c r="R93" s="222">
        <f>Q93*H93</f>
        <v>0</v>
      </c>
      <c r="S93" s="222">
        <v>0</v>
      </c>
      <c r="T93" s="223">
        <f>S93*H93</f>
        <v>0</v>
      </c>
      <c r="AR93" s="26" t="s">
        <v>145</v>
      </c>
      <c r="AT93" s="26" t="s">
        <v>148</v>
      </c>
      <c r="AU93" s="26" t="s">
        <v>89</v>
      </c>
      <c r="AY93" s="26" t="s">
        <v>146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26" t="s">
        <v>89</v>
      </c>
      <c r="BK93" s="224">
        <f>ROUND(I93*H93,2)</f>
        <v>0</v>
      </c>
      <c r="BL93" s="26" t="s">
        <v>145</v>
      </c>
      <c r="BM93" s="26" t="s">
        <v>1468</v>
      </c>
    </row>
    <row r="94" s="1" customFormat="1">
      <c r="B94" s="48"/>
      <c r="D94" s="225" t="s">
        <v>153</v>
      </c>
      <c r="F94" s="226" t="s">
        <v>1469</v>
      </c>
      <c r="I94" s="227"/>
      <c r="L94" s="48"/>
      <c r="M94" s="228"/>
      <c r="N94" s="49"/>
      <c r="O94" s="49"/>
      <c r="P94" s="49"/>
      <c r="Q94" s="49"/>
      <c r="R94" s="49"/>
      <c r="S94" s="49"/>
      <c r="T94" s="87"/>
      <c r="AT94" s="26" t="s">
        <v>153</v>
      </c>
      <c r="AU94" s="26" t="s">
        <v>89</v>
      </c>
    </row>
    <row r="95" s="13" customFormat="1">
      <c r="B95" s="239"/>
      <c r="D95" s="225" t="s">
        <v>236</v>
      </c>
      <c r="E95" s="240" t="s">
        <v>5</v>
      </c>
      <c r="F95" s="241" t="s">
        <v>1470</v>
      </c>
      <c r="H95" s="242">
        <v>22.079999999999998</v>
      </c>
      <c r="I95" s="243"/>
      <c r="L95" s="239"/>
      <c r="M95" s="244"/>
      <c r="N95" s="245"/>
      <c r="O95" s="245"/>
      <c r="P95" s="245"/>
      <c r="Q95" s="245"/>
      <c r="R95" s="245"/>
      <c r="S95" s="245"/>
      <c r="T95" s="246"/>
      <c r="AT95" s="240" t="s">
        <v>236</v>
      </c>
      <c r="AU95" s="240" t="s">
        <v>89</v>
      </c>
      <c r="AV95" s="13" t="s">
        <v>89</v>
      </c>
      <c r="AW95" s="13" t="s">
        <v>40</v>
      </c>
      <c r="AX95" s="13" t="s">
        <v>77</v>
      </c>
      <c r="AY95" s="240" t="s">
        <v>146</v>
      </c>
    </row>
    <row r="96" s="14" customFormat="1">
      <c r="B96" s="247"/>
      <c r="D96" s="225" t="s">
        <v>236</v>
      </c>
      <c r="E96" s="248" t="s">
        <v>5</v>
      </c>
      <c r="F96" s="249" t="s">
        <v>242</v>
      </c>
      <c r="H96" s="250">
        <v>22.079999999999998</v>
      </c>
      <c r="I96" s="251"/>
      <c r="L96" s="247"/>
      <c r="M96" s="252"/>
      <c r="N96" s="253"/>
      <c r="O96" s="253"/>
      <c r="P96" s="253"/>
      <c r="Q96" s="253"/>
      <c r="R96" s="253"/>
      <c r="S96" s="253"/>
      <c r="T96" s="254"/>
      <c r="AT96" s="248" t="s">
        <v>236</v>
      </c>
      <c r="AU96" s="248" t="s">
        <v>89</v>
      </c>
      <c r="AV96" s="14" t="s">
        <v>145</v>
      </c>
      <c r="AW96" s="14" t="s">
        <v>40</v>
      </c>
      <c r="AX96" s="14" t="s">
        <v>84</v>
      </c>
      <c r="AY96" s="248" t="s">
        <v>146</v>
      </c>
    </row>
    <row r="97" s="1" customFormat="1" ht="16.5" customHeight="1">
      <c r="B97" s="212"/>
      <c r="C97" s="213" t="s">
        <v>159</v>
      </c>
      <c r="D97" s="213" t="s">
        <v>148</v>
      </c>
      <c r="E97" s="214" t="s">
        <v>1471</v>
      </c>
      <c r="F97" s="215" t="s">
        <v>1472</v>
      </c>
      <c r="G97" s="216" t="s">
        <v>306</v>
      </c>
      <c r="H97" s="217">
        <v>0.72199999999999998</v>
      </c>
      <c r="I97" s="218"/>
      <c r="J97" s="219">
        <f>ROUND(I97*H97,2)</f>
        <v>0</v>
      </c>
      <c r="K97" s="215" t="s">
        <v>233</v>
      </c>
      <c r="L97" s="48"/>
      <c r="M97" s="220" t="s">
        <v>5</v>
      </c>
      <c r="N97" s="221" t="s">
        <v>49</v>
      </c>
      <c r="O97" s="49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AR97" s="26" t="s">
        <v>145</v>
      </c>
      <c r="AT97" s="26" t="s">
        <v>148</v>
      </c>
      <c r="AU97" s="26" t="s">
        <v>89</v>
      </c>
      <c r="AY97" s="26" t="s">
        <v>146</v>
      </c>
      <c r="BE97" s="224">
        <f>IF(N97="základní",J97,0)</f>
        <v>0</v>
      </c>
      <c r="BF97" s="224">
        <f>IF(N97="snížená",J97,0)</f>
        <v>0</v>
      </c>
      <c r="BG97" s="224">
        <f>IF(N97="zákl. přenesená",J97,0)</f>
        <v>0</v>
      </c>
      <c r="BH97" s="224">
        <f>IF(N97="sníž. přenesená",J97,0)</f>
        <v>0</v>
      </c>
      <c r="BI97" s="224">
        <f>IF(N97="nulová",J97,0)</f>
        <v>0</v>
      </c>
      <c r="BJ97" s="26" t="s">
        <v>89</v>
      </c>
      <c r="BK97" s="224">
        <f>ROUND(I97*H97,2)</f>
        <v>0</v>
      </c>
      <c r="BL97" s="26" t="s">
        <v>145</v>
      </c>
      <c r="BM97" s="26" t="s">
        <v>1473</v>
      </c>
    </row>
    <row r="98" s="1" customFormat="1">
      <c r="B98" s="48"/>
      <c r="D98" s="225" t="s">
        <v>153</v>
      </c>
      <c r="F98" s="226" t="s">
        <v>1474</v>
      </c>
      <c r="I98" s="227"/>
      <c r="L98" s="48"/>
      <c r="M98" s="228"/>
      <c r="N98" s="49"/>
      <c r="O98" s="49"/>
      <c r="P98" s="49"/>
      <c r="Q98" s="49"/>
      <c r="R98" s="49"/>
      <c r="S98" s="49"/>
      <c r="T98" s="87"/>
      <c r="AT98" s="26" t="s">
        <v>153</v>
      </c>
      <c r="AU98" s="26" t="s">
        <v>89</v>
      </c>
    </row>
    <row r="99" s="13" customFormat="1">
      <c r="B99" s="239"/>
      <c r="D99" s="225" t="s">
        <v>236</v>
      </c>
      <c r="E99" s="240" t="s">
        <v>5</v>
      </c>
      <c r="F99" s="241" t="s">
        <v>1475</v>
      </c>
      <c r="H99" s="242">
        <v>22.079999999999998</v>
      </c>
      <c r="I99" s="243"/>
      <c r="L99" s="239"/>
      <c r="M99" s="244"/>
      <c r="N99" s="245"/>
      <c r="O99" s="245"/>
      <c r="P99" s="245"/>
      <c r="Q99" s="245"/>
      <c r="R99" s="245"/>
      <c r="S99" s="245"/>
      <c r="T99" s="246"/>
      <c r="AT99" s="240" t="s">
        <v>236</v>
      </c>
      <c r="AU99" s="240" t="s">
        <v>89</v>
      </c>
      <c r="AV99" s="13" t="s">
        <v>89</v>
      </c>
      <c r="AW99" s="13" t="s">
        <v>40</v>
      </c>
      <c r="AX99" s="13" t="s">
        <v>77</v>
      </c>
      <c r="AY99" s="240" t="s">
        <v>146</v>
      </c>
    </row>
    <row r="100" s="13" customFormat="1">
      <c r="B100" s="239"/>
      <c r="D100" s="225" t="s">
        <v>236</v>
      </c>
      <c r="E100" s="240" t="s">
        <v>5</v>
      </c>
      <c r="F100" s="241" t="s">
        <v>1476</v>
      </c>
      <c r="H100" s="242">
        <v>-21.358000000000001</v>
      </c>
      <c r="I100" s="243"/>
      <c r="L100" s="239"/>
      <c r="M100" s="244"/>
      <c r="N100" s="245"/>
      <c r="O100" s="245"/>
      <c r="P100" s="245"/>
      <c r="Q100" s="245"/>
      <c r="R100" s="245"/>
      <c r="S100" s="245"/>
      <c r="T100" s="246"/>
      <c r="AT100" s="240" t="s">
        <v>236</v>
      </c>
      <c r="AU100" s="240" t="s">
        <v>89</v>
      </c>
      <c r="AV100" s="13" t="s">
        <v>89</v>
      </c>
      <c r="AW100" s="13" t="s">
        <v>40</v>
      </c>
      <c r="AX100" s="13" t="s">
        <v>77</v>
      </c>
      <c r="AY100" s="240" t="s">
        <v>146</v>
      </c>
    </row>
    <row r="101" s="14" customFormat="1">
      <c r="B101" s="247"/>
      <c r="D101" s="225" t="s">
        <v>236</v>
      </c>
      <c r="E101" s="248" t="s">
        <v>5</v>
      </c>
      <c r="F101" s="249" t="s">
        <v>242</v>
      </c>
      <c r="H101" s="250">
        <v>0.72199999999999798</v>
      </c>
      <c r="I101" s="251"/>
      <c r="L101" s="247"/>
      <c r="M101" s="252"/>
      <c r="N101" s="253"/>
      <c r="O101" s="253"/>
      <c r="P101" s="253"/>
      <c r="Q101" s="253"/>
      <c r="R101" s="253"/>
      <c r="S101" s="253"/>
      <c r="T101" s="254"/>
      <c r="AT101" s="248" t="s">
        <v>236</v>
      </c>
      <c r="AU101" s="248" t="s">
        <v>89</v>
      </c>
      <c r="AV101" s="14" t="s">
        <v>145</v>
      </c>
      <c r="AW101" s="14" t="s">
        <v>40</v>
      </c>
      <c r="AX101" s="14" t="s">
        <v>84</v>
      </c>
      <c r="AY101" s="248" t="s">
        <v>146</v>
      </c>
    </row>
    <row r="102" s="1" customFormat="1" ht="25.5" customHeight="1">
      <c r="B102" s="212"/>
      <c r="C102" s="213" t="s">
        <v>145</v>
      </c>
      <c r="D102" s="213" t="s">
        <v>148</v>
      </c>
      <c r="E102" s="214" t="s">
        <v>1477</v>
      </c>
      <c r="F102" s="215" t="s">
        <v>1478</v>
      </c>
      <c r="G102" s="216" t="s">
        <v>306</v>
      </c>
      <c r="H102" s="217">
        <v>7.2199999999999998</v>
      </c>
      <c r="I102" s="218"/>
      <c r="J102" s="219">
        <f>ROUND(I102*H102,2)</f>
        <v>0</v>
      </c>
      <c r="K102" s="215" t="s">
        <v>233</v>
      </c>
      <c r="L102" s="48"/>
      <c r="M102" s="220" t="s">
        <v>5</v>
      </c>
      <c r="N102" s="221" t="s">
        <v>49</v>
      </c>
      <c r="O102" s="49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AR102" s="26" t="s">
        <v>145</v>
      </c>
      <c r="AT102" s="26" t="s">
        <v>148</v>
      </c>
      <c r="AU102" s="26" t="s">
        <v>89</v>
      </c>
      <c r="AY102" s="26" t="s">
        <v>146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26" t="s">
        <v>89</v>
      </c>
      <c r="BK102" s="224">
        <f>ROUND(I102*H102,2)</f>
        <v>0</v>
      </c>
      <c r="BL102" s="26" t="s">
        <v>145</v>
      </c>
      <c r="BM102" s="26" t="s">
        <v>1479</v>
      </c>
    </row>
    <row r="103" s="1" customFormat="1">
      <c r="B103" s="48"/>
      <c r="D103" s="225" t="s">
        <v>153</v>
      </c>
      <c r="F103" s="226" t="s">
        <v>1480</v>
      </c>
      <c r="I103" s="227"/>
      <c r="L103" s="48"/>
      <c r="M103" s="228"/>
      <c r="N103" s="49"/>
      <c r="O103" s="49"/>
      <c r="P103" s="49"/>
      <c r="Q103" s="49"/>
      <c r="R103" s="49"/>
      <c r="S103" s="49"/>
      <c r="T103" s="87"/>
      <c r="AT103" s="26" t="s">
        <v>153</v>
      </c>
      <c r="AU103" s="26" t="s">
        <v>89</v>
      </c>
    </row>
    <row r="104" s="13" customFormat="1">
      <c r="B104" s="239"/>
      <c r="D104" s="225" t="s">
        <v>236</v>
      </c>
      <c r="E104" s="240" t="s">
        <v>5</v>
      </c>
      <c r="F104" s="241" t="s">
        <v>1481</v>
      </c>
      <c r="H104" s="242">
        <v>7.2199999999999998</v>
      </c>
      <c r="I104" s="243"/>
      <c r="L104" s="239"/>
      <c r="M104" s="244"/>
      <c r="N104" s="245"/>
      <c r="O104" s="245"/>
      <c r="P104" s="245"/>
      <c r="Q104" s="245"/>
      <c r="R104" s="245"/>
      <c r="S104" s="245"/>
      <c r="T104" s="246"/>
      <c r="AT104" s="240" t="s">
        <v>236</v>
      </c>
      <c r="AU104" s="240" t="s">
        <v>89</v>
      </c>
      <c r="AV104" s="13" t="s">
        <v>89</v>
      </c>
      <c r="AW104" s="13" t="s">
        <v>40</v>
      </c>
      <c r="AX104" s="13" t="s">
        <v>77</v>
      </c>
      <c r="AY104" s="240" t="s">
        <v>146</v>
      </c>
    </row>
    <row r="105" s="14" customFormat="1">
      <c r="B105" s="247"/>
      <c r="D105" s="225" t="s">
        <v>236</v>
      </c>
      <c r="E105" s="248" t="s">
        <v>5</v>
      </c>
      <c r="F105" s="249" t="s">
        <v>242</v>
      </c>
      <c r="H105" s="250">
        <v>7.2199999999999998</v>
      </c>
      <c r="I105" s="251"/>
      <c r="L105" s="247"/>
      <c r="M105" s="252"/>
      <c r="N105" s="253"/>
      <c r="O105" s="253"/>
      <c r="P105" s="253"/>
      <c r="Q105" s="253"/>
      <c r="R105" s="253"/>
      <c r="S105" s="253"/>
      <c r="T105" s="254"/>
      <c r="AT105" s="248" t="s">
        <v>236</v>
      </c>
      <c r="AU105" s="248" t="s">
        <v>89</v>
      </c>
      <c r="AV105" s="14" t="s">
        <v>145</v>
      </c>
      <c r="AW105" s="14" t="s">
        <v>40</v>
      </c>
      <c r="AX105" s="14" t="s">
        <v>84</v>
      </c>
      <c r="AY105" s="248" t="s">
        <v>146</v>
      </c>
    </row>
    <row r="106" s="1" customFormat="1" ht="16.5" customHeight="1">
      <c r="B106" s="212"/>
      <c r="C106" s="213" t="s">
        <v>168</v>
      </c>
      <c r="D106" s="213" t="s">
        <v>148</v>
      </c>
      <c r="E106" s="214" t="s">
        <v>1482</v>
      </c>
      <c r="F106" s="215" t="s">
        <v>1483</v>
      </c>
      <c r="G106" s="216" t="s">
        <v>321</v>
      </c>
      <c r="H106" s="217">
        <v>1.516</v>
      </c>
      <c r="I106" s="218"/>
      <c r="J106" s="219">
        <f>ROUND(I106*H106,2)</f>
        <v>0</v>
      </c>
      <c r="K106" s="215" t="s">
        <v>233</v>
      </c>
      <c r="L106" s="48"/>
      <c r="M106" s="220" t="s">
        <v>5</v>
      </c>
      <c r="N106" s="221" t="s">
        <v>49</v>
      </c>
      <c r="O106" s="49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AR106" s="26" t="s">
        <v>145</v>
      </c>
      <c r="AT106" s="26" t="s">
        <v>148</v>
      </c>
      <c r="AU106" s="26" t="s">
        <v>89</v>
      </c>
      <c r="AY106" s="26" t="s">
        <v>146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26" t="s">
        <v>89</v>
      </c>
      <c r="BK106" s="224">
        <f>ROUND(I106*H106,2)</f>
        <v>0</v>
      </c>
      <c r="BL106" s="26" t="s">
        <v>145</v>
      </c>
      <c r="BM106" s="26" t="s">
        <v>1484</v>
      </c>
    </row>
    <row r="107" s="1" customFormat="1">
      <c r="B107" s="48"/>
      <c r="D107" s="225" t="s">
        <v>153</v>
      </c>
      <c r="F107" s="226" t="s">
        <v>1485</v>
      </c>
      <c r="I107" s="227"/>
      <c r="L107" s="48"/>
      <c r="M107" s="228"/>
      <c r="N107" s="49"/>
      <c r="O107" s="49"/>
      <c r="P107" s="49"/>
      <c r="Q107" s="49"/>
      <c r="R107" s="49"/>
      <c r="S107" s="49"/>
      <c r="T107" s="87"/>
      <c r="AT107" s="26" t="s">
        <v>153</v>
      </c>
      <c r="AU107" s="26" t="s">
        <v>89</v>
      </c>
    </row>
    <row r="108" s="13" customFormat="1">
      <c r="B108" s="239"/>
      <c r="D108" s="225" t="s">
        <v>236</v>
      </c>
      <c r="E108" s="240" t="s">
        <v>5</v>
      </c>
      <c r="F108" s="241" t="s">
        <v>1486</v>
      </c>
      <c r="H108" s="242">
        <v>1.516</v>
      </c>
      <c r="I108" s="243"/>
      <c r="L108" s="239"/>
      <c r="M108" s="244"/>
      <c r="N108" s="245"/>
      <c r="O108" s="245"/>
      <c r="P108" s="245"/>
      <c r="Q108" s="245"/>
      <c r="R108" s="245"/>
      <c r="S108" s="245"/>
      <c r="T108" s="246"/>
      <c r="AT108" s="240" t="s">
        <v>236</v>
      </c>
      <c r="AU108" s="240" t="s">
        <v>89</v>
      </c>
      <c r="AV108" s="13" t="s">
        <v>89</v>
      </c>
      <c r="AW108" s="13" t="s">
        <v>40</v>
      </c>
      <c r="AX108" s="13" t="s">
        <v>77</v>
      </c>
      <c r="AY108" s="240" t="s">
        <v>146</v>
      </c>
    </row>
    <row r="109" s="14" customFormat="1">
      <c r="B109" s="247"/>
      <c r="D109" s="225" t="s">
        <v>236</v>
      </c>
      <c r="E109" s="248" t="s">
        <v>5</v>
      </c>
      <c r="F109" s="249" t="s">
        <v>242</v>
      </c>
      <c r="H109" s="250">
        <v>1.516</v>
      </c>
      <c r="I109" s="251"/>
      <c r="L109" s="247"/>
      <c r="M109" s="252"/>
      <c r="N109" s="253"/>
      <c r="O109" s="253"/>
      <c r="P109" s="253"/>
      <c r="Q109" s="253"/>
      <c r="R109" s="253"/>
      <c r="S109" s="253"/>
      <c r="T109" s="254"/>
      <c r="AT109" s="248" t="s">
        <v>236</v>
      </c>
      <c r="AU109" s="248" t="s">
        <v>89</v>
      </c>
      <c r="AV109" s="14" t="s">
        <v>145</v>
      </c>
      <c r="AW109" s="14" t="s">
        <v>40</v>
      </c>
      <c r="AX109" s="14" t="s">
        <v>84</v>
      </c>
      <c r="AY109" s="248" t="s">
        <v>146</v>
      </c>
    </row>
    <row r="110" s="1" customFormat="1" ht="25.5" customHeight="1">
      <c r="B110" s="212"/>
      <c r="C110" s="213" t="s">
        <v>173</v>
      </c>
      <c r="D110" s="213" t="s">
        <v>148</v>
      </c>
      <c r="E110" s="214" t="s">
        <v>1487</v>
      </c>
      <c r="F110" s="215" t="s">
        <v>1488</v>
      </c>
      <c r="G110" s="216" t="s">
        <v>306</v>
      </c>
      <c r="H110" s="217">
        <v>21.358000000000001</v>
      </c>
      <c r="I110" s="218"/>
      <c r="J110" s="219">
        <f>ROUND(I110*H110,2)</f>
        <v>0</v>
      </c>
      <c r="K110" s="215" t="s">
        <v>233</v>
      </c>
      <c r="L110" s="48"/>
      <c r="M110" s="220" t="s">
        <v>5</v>
      </c>
      <c r="N110" s="221" t="s">
        <v>49</v>
      </c>
      <c r="O110" s="49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AR110" s="26" t="s">
        <v>145</v>
      </c>
      <c r="AT110" s="26" t="s">
        <v>148</v>
      </c>
      <c r="AU110" s="26" t="s">
        <v>89</v>
      </c>
      <c r="AY110" s="26" t="s">
        <v>146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26" t="s">
        <v>89</v>
      </c>
      <c r="BK110" s="224">
        <f>ROUND(I110*H110,2)</f>
        <v>0</v>
      </c>
      <c r="BL110" s="26" t="s">
        <v>145</v>
      </c>
      <c r="BM110" s="26" t="s">
        <v>1489</v>
      </c>
    </row>
    <row r="111" s="1" customFormat="1">
      <c r="B111" s="48"/>
      <c r="D111" s="225" t="s">
        <v>153</v>
      </c>
      <c r="F111" s="226" t="s">
        <v>1490</v>
      </c>
      <c r="I111" s="227"/>
      <c r="L111" s="48"/>
      <c r="M111" s="228"/>
      <c r="N111" s="49"/>
      <c r="O111" s="49"/>
      <c r="P111" s="49"/>
      <c r="Q111" s="49"/>
      <c r="R111" s="49"/>
      <c r="S111" s="49"/>
      <c r="T111" s="87"/>
      <c r="AT111" s="26" t="s">
        <v>153</v>
      </c>
      <c r="AU111" s="26" t="s">
        <v>89</v>
      </c>
    </row>
    <row r="112" s="13" customFormat="1">
      <c r="B112" s="239"/>
      <c r="D112" s="225" t="s">
        <v>236</v>
      </c>
      <c r="E112" s="240" t="s">
        <v>5</v>
      </c>
      <c r="F112" s="241" t="s">
        <v>1470</v>
      </c>
      <c r="H112" s="242">
        <v>22.079999999999998</v>
      </c>
      <c r="I112" s="243"/>
      <c r="L112" s="239"/>
      <c r="M112" s="244"/>
      <c r="N112" s="245"/>
      <c r="O112" s="245"/>
      <c r="P112" s="245"/>
      <c r="Q112" s="245"/>
      <c r="R112" s="245"/>
      <c r="S112" s="245"/>
      <c r="T112" s="246"/>
      <c r="AT112" s="240" t="s">
        <v>236</v>
      </c>
      <c r="AU112" s="240" t="s">
        <v>89</v>
      </c>
      <c r="AV112" s="13" t="s">
        <v>89</v>
      </c>
      <c r="AW112" s="13" t="s">
        <v>40</v>
      </c>
      <c r="AX112" s="13" t="s">
        <v>77</v>
      </c>
      <c r="AY112" s="240" t="s">
        <v>146</v>
      </c>
    </row>
    <row r="113" s="13" customFormat="1">
      <c r="B113" s="239"/>
      <c r="D113" s="225" t="s">
        <v>236</v>
      </c>
      <c r="E113" s="240" t="s">
        <v>5</v>
      </c>
      <c r="F113" s="241" t="s">
        <v>1491</v>
      </c>
      <c r="H113" s="242">
        <v>-0.72199999999999998</v>
      </c>
      <c r="I113" s="243"/>
      <c r="L113" s="239"/>
      <c r="M113" s="244"/>
      <c r="N113" s="245"/>
      <c r="O113" s="245"/>
      <c r="P113" s="245"/>
      <c r="Q113" s="245"/>
      <c r="R113" s="245"/>
      <c r="S113" s="245"/>
      <c r="T113" s="246"/>
      <c r="AT113" s="240" t="s">
        <v>236</v>
      </c>
      <c r="AU113" s="240" t="s">
        <v>89</v>
      </c>
      <c r="AV113" s="13" t="s">
        <v>89</v>
      </c>
      <c r="AW113" s="13" t="s">
        <v>40</v>
      </c>
      <c r="AX113" s="13" t="s">
        <v>77</v>
      </c>
      <c r="AY113" s="240" t="s">
        <v>146</v>
      </c>
    </row>
    <row r="114" s="14" customFormat="1">
      <c r="B114" s="247"/>
      <c r="D114" s="225" t="s">
        <v>236</v>
      </c>
      <c r="E114" s="248" t="s">
        <v>5</v>
      </c>
      <c r="F114" s="249" t="s">
        <v>242</v>
      </c>
      <c r="H114" s="250">
        <v>21.358000000000001</v>
      </c>
      <c r="I114" s="251"/>
      <c r="L114" s="247"/>
      <c r="M114" s="252"/>
      <c r="N114" s="253"/>
      <c r="O114" s="253"/>
      <c r="P114" s="253"/>
      <c r="Q114" s="253"/>
      <c r="R114" s="253"/>
      <c r="S114" s="253"/>
      <c r="T114" s="254"/>
      <c r="AT114" s="248" t="s">
        <v>236</v>
      </c>
      <c r="AU114" s="248" t="s">
        <v>89</v>
      </c>
      <c r="AV114" s="14" t="s">
        <v>145</v>
      </c>
      <c r="AW114" s="14" t="s">
        <v>40</v>
      </c>
      <c r="AX114" s="14" t="s">
        <v>84</v>
      </c>
      <c r="AY114" s="248" t="s">
        <v>146</v>
      </c>
    </row>
    <row r="115" s="1" customFormat="1" ht="16.5" customHeight="1">
      <c r="B115" s="212"/>
      <c r="C115" s="213" t="s">
        <v>178</v>
      </c>
      <c r="D115" s="213" t="s">
        <v>148</v>
      </c>
      <c r="E115" s="214" t="s">
        <v>1492</v>
      </c>
      <c r="F115" s="215" t="s">
        <v>1493</v>
      </c>
      <c r="G115" s="216" t="s">
        <v>306</v>
      </c>
      <c r="H115" s="217">
        <v>10.679</v>
      </c>
      <c r="I115" s="218"/>
      <c r="J115" s="219">
        <f>ROUND(I115*H115,2)</f>
        <v>0</v>
      </c>
      <c r="K115" s="215" t="s">
        <v>233</v>
      </c>
      <c r="L115" s="48"/>
      <c r="M115" s="220" t="s">
        <v>5</v>
      </c>
      <c r="N115" s="221" t="s">
        <v>49</v>
      </c>
      <c r="O115" s="49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AR115" s="26" t="s">
        <v>145</v>
      </c>
      <c r="AT115" s="26" t="s">
        <v>148</v>
      </c>
      <c r="AU115" s="26" t="s">
        <v>89</v>
      </c>
      <c r="AY115" s="26" t="s">
        <v>146</v>
      </c>
      <c r="BE115" s="224">
        <f>IF(N115="základní",J115,0)</f>
        <v>0</v>
      </c>
      <c r="BF115" s="224">
        <f>IF(N115="snížená",J115,0)</f>
        <v>0</v>
      </c>
      <c r="BG115" s="224">
        <f>IF(N115="zákl. přenesená",J115,0)</f>
        <v>0</v>
      </c>
      <c r="BH115" s="224">
        <f>IF(N115="sníž. přenesená",J115,0)</f>
        <v>0</v>
      </c>
      <c r="BI115" s="224">
        <f>IF(N115="nulová",J115,0)</f>
        <v>0</v>
      </c>
      <c r="BJ115" s="26" t="s">
        <v>89</v>
      </c>
      <c r="BK115" s="224">
        <f>ROUND(I115*H115,2)</f>
        <v>0</v>
      </c>
      <c r="BL115" s="26" t="s">
        <v>145</v>
      </c>
      <c r="BM115" s="26" t="s">
        <v>1494</v>
      </c>
    </row>
    <row r="116" s="1" customFormat="1">
      <c r="B116" s="48"/>
      <c r="D116" s="225" t="s">
        <v>153</v>
      </c>
      <c r="F116" s="226" t="s">
        <v>1495</v>
      </c>
      <c r="I116" s="227"/>
      <c r="L116" s="48"/>
      <c r="M116" s="228"/>
      <c r="N116" s="49"/>
      <c r="O116" s="49"/>
      <c r="P116" s="49"/>
      <c r="Q116" s="49"/>
      <c r="R116" s="49"/>
      <c r="S116" s="49"/>
      <c r="T116" s="87"/>
      <c r="AT116" s="26" t="s">
        <v>153</v>
      </c>
      <c r="AU116" s="26" t="s">
        <v>89</v>
      </c>
    </row>
    <row r="117" s="13" customFormat="1">
      <c r="B117" s="239"/>
      <c r="D117" s="225" t="s">
        <v>236</v>
      </c>
      <c r="E117" s="240" t="s">
        <v>5</v>
      </c>
      <c r="F117" s="241" t="s">
        <v>1496</v>
      </c>
      <c r="H117" s="242">
        <v>10.679</v>
      </c>
      <c r="I117" s="243"/>
      <c r="L117" s="239"/>
      <c r="M117" s="244"/>
      <c r="N117" s="245"/>
      <c r="O117" s="245"/>
      <c r="P117" s="245"/>
      <c r="Q117" s="245"/>
      <c r="R117" s="245"/>
      <c r="S117" s="245"/>
      <c r="T117" s="246"/>
      <c r="AT117" s="240" t="s">
        <v>236</v>
      </c>
      <c r="AU117" s="240" t="s">
        <v>89</v>
      </c>
      <c r="AV117" s="13" t="s">
        <v>89</v>
      </c>
      <c r="AW117" s="13" t="s">
        <v>40</v>
      </c>
      <c r="AX117" s="13" t="s">
        <v>77</v>
      </c>
      <c r="AY117" s="240" t="s">
        <v>146</v>
      </c>
    </row>
    <row r="118" s="14" customFormat="1">
      <c r="B118" s="247"/>
      <c r="D118" s="225" t="s">
        <v>236</v>
      </c>
      <c r="E118" s="248" t="s">
        <v>5</v>
      </c>
      <c r="F118" s="249" t="s">
        <v>242</v>
      </c>
      <c r="H118" s="250">
        <v>10.679</v>
      </c>
      <c r="I118" s="251"/>
      <c r="L118" s="247"/>
      <c r="M118" s="252"/>
      <c r="N118" s="253"/>
      <c r="O118" s="253"/>
      <c r="P118" s="253"/>
      <c r="Q118" s="253"/>
      <c r="R118" s="253"/>
      <c r="S118" s="253"/>
      <c r="T118" s="254"/>
      <c r="AT118" s="248" t="s">
        <v>236</v>
      </c>
      <c r="AU118" s="248" t="s">
        <v>89</v>
      </c>
      <c r="AV118" s="14" t="s">
        <v>145</v>
      </c>
      <c r="AW118" s="14" t="s">
        <v>40</v>
      </c>
      <c r="AX118" s="14" t="s">
        <v>84</v>
      </c>
      <c r="AY118" s="248" t="s">
        <v>146</v>
      </c>
    </row>
    <row r="119" s="11" customFormat="1" ht="29.88" customHeight="1">
      <c r="B119" s="199"/>
      <c r="D119" s="200" t="s">
        <v>76</v>
      </c>
      <c r="E119" s="210" t="s">
        <v>183</v>
      </c>
      <c r="F119" s="210" t="s">
        <v>1497</v>
      </c>
      <c r="I119" s="202"/>
      <c r="J119" s="211">
        <f>BK119</f>
        <v>0</v>
      </c>
      <c r="L119" s="199"/>
      <c r="M119" s="204"/>
      <c r="N119" s="205"/>
      <c r="O119" s="205"/>
      <c r="P119" s="206">
        <f>SUM(P120:P136)</f>
        <v>0</v>
      </c>
      <c r="Q119" s="205"/>
      <c r="R119" s="206">
        <f>SUM(R120:R136)</f>
        <v>0.11559999999999998</v>
      </c>
      <c r="S119" s="205"/>
      <c r="T119" s="207">
        <f>SUM(T120:T136)</f>
        <v>0</v>
      </c>
      <c r="AR119" s="200" t="s">
        <v>84</v>
      </c>
      <c r="AT119" s="208" t="s">
        <v>76</v>
      </c>
      <c r="AU119" s="208" t="s">
        <v>84</v>
      </c>
      <c r="AY119" s="200" t="s">
        <v>146</v>
      </c>
      <c r="BK119" s="209">
        <f>SUM(BK120:BK136)</f>
        <v>0</v>
      </c>
    </row>
    <row r="120" s="1" customFormat="1" ht="16.5" customHeight="1">
      <c r="B120" s="212"/>
      <c r="C120" s="213" t="s">
        <v>183</v>
      </c>
      <c r="D120" s="213" t="s">
        <v>148</v>
      </c>
      <c r="E120" s="214" t="s">
        <v>1498</v>
      </c>
      <c r="F120" s="215" t="s">
        <v>1499</v>
      </c>
      <c r="G120" s="216" t="s">
        <v>426</v>
      </c>
      <c r="H120" s="217">
        <v>25</v>
      </c>
      <c r="I120" s="218"/>
      <c r="J120" s="219">
        <f>ROUND(I120*H120,2)</f>
        <v>0</v>
      </c>
      <c r="K120" s="215" t="s">
        <v>233</v>
      </c>
      <c r="L120" s="48"/>
      <c r="M120" s="220" t="s">
        <v>5</v>
      </c>
      <c r="N120" s="221" t="s">
        <v>49</v>
      </c>
      <c r="O120" s="49"/>
      <c r="P120" s="222">
        <f>O120*H120</f>
        <v>0</v>
      </c>
      <c r="Q120" s="222">
        <v>0.00428</v>
      </c>
      <c r="R120" s="222">
        <f>Q120*H120</f>
        <v>0.107</v>
      </c>
      <c r="S120" s="222">
        <v>0</v>
      </c>
      <c r="T120" s="223">
        <f>S120*H120</f>
        <v>0</v>
      </c>
      <c r="AR120" s="26" t="s">
        <v>145</v>
      </c>
      <c r="AT120" s="26" t="s">
        <v>148</v>
      </c>
      <c r="AU120" s="26" t="s">
        <v>89</v>
      </c>
      <c r="AY120" s="26" t="s">
        <v>146</v>
      </c>
      <c r="BE120" s="224">
        <f>IF(N120="základní",J120,0)</f>
        <v>0</v>
      </c>
      <c r="BF120" s="224">
        <f>IF(N120="snížená",J120,0)</f>
        <v>0</v>
      </c>
      <c r="BG120" s="224">
        <f>IF(N120="zákl. přenesená",J120,0)</f>
        <v>0</v>
      </c>
      <c r="BH120" s="224">
        <f>IF(N120="sníž. přenesená",J120,0)</f>
        <v>0</v>
      </c>
      <c r="BI120" s="224">
        <f>IF(N120="nulová",J120,0)</f>
        <v>0</v>
      </c>
      <c r="BJ120" s="26" t="s">
        <v>89</v>
      </c>
      <c r="BK120" s="224">
        <f>ROUND(I120*H120,2)</f>
        <v>0</v>
      </c>
      <c r="BL120" s="26" t="s">
        <v>145</v>
      </c>
      <c r="BM120" s="26" t="s">
        <v>1500</v>
      </c>
    </row>
    <row r="121" s="1" customFormat="1">
      <c r="B121" s="48"/>
      <c r="D121" s="225" t="s">
        <v>153</v>
      </c>
      <c r="F121" s="226" t="s">
        <v>1501</v>
      </c>
      <c r="I121" s="227"/>
      <c r="L121" s="48"/>
      <c r="M121" s="228"/>
      <c r="N121" s="49"/>
      <c r="O121" s="49"/>
      <c r="P121" s="49"/>
      <c r="Q121" s="49"/>
      <c r="R121" s="49"/>
      <c r="S121" s="49"/>
      <c r="T121" s="87"/>
      <c r="AT121" s="26" t="s">
        <v>153</v>
      </c>
      <c r="AU121" s="26" t="s">
        <v>89</v>
      </c>
    </row>
    <row r="122" s="13" customFormat="1">
      <c r="B122" s="239"/>
      <c r="D122" s="225" t="s">
        <v>236</v>
      </c>
      <c r="E122" s="240" t="s">
        <v>5</v>
      </c>
      <c r="F122" s="241" t="s">
        <v>1502</v>
      </c>
      <c r="H122" s="242">
        <v>23</v>
      </c>
      <c r="I122" s="243"/>
      <c r="L122" s="239"/>
      <c r="M122" s="244"/>
      <c r="N122" s="245"/>
      <c r="O122" s="245"/>
      <c r="P122" s="245"/>
      <c r="Q122" s="245"/>
      <c r="R122" s="245"/>
      <c r="S122" s="245"/>
      <c r="T122" s="246"/>
      <c r="AT122" s="240" t="s">
        <v>236</v>
      </c>
      <c r="AU122" s="240" t="s">
        <v>89</v>
      </c>
      <c r="AV122" s="13" t="s">
        <v>89</v>
      </c>
      <c r="AW122" s="13" t="s">
        <v>40</v>
      </c>
      <c r="AX122" s="13" t="s">
        <v>77</v>
      </c>
      <c r="AY122" s="240" t="s">
        <v>146</v>
      </c>
    </row>
    <row r="123" s="13" customFormat="1">
      <c r="B123" s="239"/>
      <c r="D123" s="225" t="s">
        <v>236</v>
      </c>
      <c r="E123" s="240" t="s">
        <v>5</v>
      </c>
      <c r="F123" s="241" t="s">
        <v>1503</v>
      </c>
      <c r="H123" s="242">
        <v>2</v>
      </c>
      <c r="I123" s="243"/>
      <c r="L123" s="239"/>
      <c r="M123" s="244"/>
      <c r="N123" s="245"/>
      <c r="O123" s="245"/>
      <c r="P123" s="245"/>
      <c r="Q123" s="245"/>
      <c r="R123" s="245"/>
      <c r="S123" s="245"/>
      <c r="T123" s="246"/>
      <c r="AT123" s="240" t="s">
        <v>236</v>
      </c>
      <c r="AU123" s="240" t="s">
        <v>89</v>
      </c>
      <c r="AV123" s="13" t="s">
        <v>89</v>
      </c>
      <c r="AW123" s="13" t="s">
        <v>40</v>
      </c>
      <c r="AX123" s="13" t="s">
        <v>77</v>
      </c>
      <c r="AY123" s="240" t="s">
        <v>146</v>
      </c>
    </row>
    <row r="124" s="14" customFormat="1">
      <c r="B124" s="247"/>
      <c r="D124" s="225" t="s">
        <v>236</v>
      </c>
      <c r="E124" s="248" t="s">
        <v>5</v>
      </c>
      <c r="F124" s="249" t="s">
        <v>242</v>
      </c>
      <c r="H124" s="250">
        <v>25</v>
      </c>
      <c r="I124" s="251"/>
      <c r="L124" s="247"/>
      <c r="M124" s="252"/>
      <c r="N124" s="253"/>
      <c r="O124" s="253"/>
      <c r="P124" s="253"/>
      <c r="Q124" s="253"/>
      <c r="R124" s="253"/>
      <c r="S124" s="253"/>
      <c r="T124" s="254"/>
      <c r="AT124" s="248" t="s">
        <v>236</v>
      </c>
      <c r="AU124" s="248" t="s">
        <v>89</v>
      </c>
      <c r="AV124" s="14" t="s">
        <v>145</v>
      </c>
      <c r="AW124" s="14" t="s">
        <v>40</v>
      </c>
      <c r="AX124" s="14" t="s">
        <v>84</v>
      </c>
      <c r="AY124" s="248" t="s">
        <v>146</v>
      </c>
    </row>
    <row r="125" s="1" customFormat="1" ht="25.5" customHeight="1">
      <c r="B125" s="212"/>
      <c r="C125" s="213" t="s">
        <v>188</v>
      </c>
      <c r="D125" s="213" t="s">
        <v>148</v>
      </c>
      <c r="E125" s="214" t="s">
        <v>1504</v>
      </c>
      <c r="F125" s="215" t="s">
        <v>1505</v>
      </c>
      <c r="G125" s="216" t="s">
        <v>287</v>
      </c>
      <c r="H125" s="217">
        <v>4</v>
      </c>
      <c r="I125" s="218"/>
      <c r="J125" s="219">
        <f>ROUND(I125*H125,2)</f>
        <v>0</v>
      </c>
      <c r="K125" s="215" t="s">
        <v>233</v>
      </c>
      <c r="L125" s="48"/>
      <c r="M125" s="220" t="s">
        <v>5</v>
      </c>
      <c r="N125" s="221" t="s">
        <v>49</v>
      </c>
      <c r="O125" s="49"/>
      <c r="P125" s="222">
        <f>O125*H125</f>
        <v>0</v>
      </c>
      <c r="Q125" s="222">
        <v>1.0000000000000001E-05</v>
      </c>
      <c r="R125" s="222">
        <f>Q125*H125</f>
        <v>4.0000000000000003E-05</v>
      </c>
      <c r="S125" s="222">
        <v>0</v>
      </c>
      <c r="T125" s="223">
        <f>S125*H125</f>
        <v>0</v>
      </c>
      <c r="AR125" s="26" t="s">
        <v>145</v>
      </c>
      <c r="AT125" s="26" t="s">
        <v>148</v>
      </c>
      <c r="AU125" s="26" t="s">
        <v>89</v>
      </c>
      <c r="AY125" s="26" t="s">
        <v>146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26" t="s">
        <v>89</v>
      </c>
      <c r="BK125" s="224">
        <f>ROUND(I125*H125,2)</f>
        <v>0</v>
      </c>
      <c r="BL125" s="26" t="s">
        <v>145</v>
      </c>
      <c r="BM125" s="26" t="s">
        <v>1506</v>
      </c>
    </row>
    <row r="126" s="1" customFormat="1">
      <c r="B126" s="48"/>
      <c r="D126" s="225" t="s">
        <v>153</v>
      </c>
      <c r="F126" s="226" t="s">
        <v>1507</v>
      </c>
      <c r="I126" s="227"/>
      <c r="L126" s="48"/>
      <c r="M126" s="228"/>
      <c r="N126" s="49"/>
      <c r="O126" s="49"/>
      <c r="P126" s="49"/>
      <c r="Q126" s="49"/>
      <c r="R126" s="49"/>
      <c r="S126" s="49"/>
      <c r="T126" s="87"/>
      <c r="AT126" s="26" t="s">
        <v>153</v>
      </c>
      <c r="AU126" s="26" t="s">
        <v>89</v>
      </c>
    </row>
    <row r="127" s="1" customFormat="1" ht="16.5" customHeight="1">
      <c r="B127" s="212"/>
      <c r="C127" s="266" t="s">
        <v>192</v>
      </c>
      <c r="D127" s="266" t="s">
        <v>881</v>
      </c>
      <c r="E127" s="267" t="s">
        <v>1508</v>
      </c>
      <c r="F127" s="268" t="s">
        <v>1509</v>
      </c>
      <c r="G127" s="269" t="s">
        <v>287</v>
      </c>
      <c r="H127" s="270">
        <v>1</v>
      </c>
      <c r="I127" s="271"/>
      <c r="J127" s="272">
        <f>ROUND(I127*H127,2)</f>
        <v>0</v>
      </c>
      <c r="K127" s="268" t="s">
        <v>233</v>
      </c>
      <c r="L127" s="273"/>
      <c r="M127" s="274" t="s">
        <v>5</v>
      </c>
      <c r="N127" s="275" t="s">
        <v>49</v>
      </c>
      <c r="O127" s="49"/>
      <c r="P127" s="222">
        <f>O127*H127</f>
        <v>0</v>
      </c>
      <c r="Q127" s="222">
        <v>0.00125</v>
      </c>
      <c r="R127" s="222">
        <f>Q127*H127</f>
        <v>0.00125</v>
      </c>
      <c r="S127" s="222">
        <v>0</v>
      </c>
      <c r="T127" s="223">
        <f>S127*H127</f>
        <v>0</v>
      </c>
      <c r="AR127" s="26" t="s">
        <v>183</v>
      </c>
      <c r="AT127" s="26" t="s">
        <v>881</v>
      </c>
      <c r="AU127" s="26" t="s">
        <v>89</v>
      </c>
      <c r="AY127" s="26" t="s">
        <v>146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26" t="s">
        <v>89</v>
      </c>
      <c r="BK127" s="224">
        <f>ROUND(I127*H127,2)</f>
        <v>0</v>
      </c>
      <c r="BL127" s="26" t="s">
        <v>145</v>
      </c>
      <c r="BM127" s="26" t="s">
        <v>1510</v>
      </c>
    </row>
    <row r="128" s="1" customFormat="1">
      <c r="B128" s="48"/>
      <c r="D128" s="225" t="s">
        <v>153</v>
      </c>
      <c r="F128" s="226" t="s">
        <v>1509</v>
      </c>
      <c r="I128" s="227"/>
      <c r="L128" s="48"/>
      <c r="M128" s="228"/>
      <c r="N128" s="49"/>
      <c r="O128" s="49"/>
      <c r="P128" s="49"/>
      <c r="Q128" s="49"/>
      <c r="R128" s="49"/>
      <c r="S128" s="49"/>
      <c r="T128" s="87"/>
      <c r="AT128" s="26" t="s">
        <v>153</v>
      </c>
      <c r="AU128" s="26" t="s">
        <v>89</v>
      </c>
    </row>
    <row r="129" s="1" customFormat="1" ht="16.5" customHeight="1">
      <c r="B129" s="212"/>
      <c r="C129" s="266" t="s">
        <v>197</v>
      </c>
      <c r="D129" s="266" t="s">
        <v>881</v>
      </c>
      <c r="E129" s="267" t="s">
        <v>1511</v>
      </c>
      <c r="F129" s="268" t="s">
        <v>1512</v>
      </c>
      <c r="G129" s="269" t="s">
        <v>287</v>
      </c>
      <c r="H129" s="270">
        <v>2</v>
      </c>
      <c r="I129" s="271"/>
      <c r="J129" s="272">
        <f>ROUND(I129*H129,2)</f>
        <v>0</v>
      </c>
      <c r="K129" s="268" t="s">
        <v>233</v>
      </c>
      <c r="L129" s="273"/>
      <c r="M129" s="274" t="s">
        <v>5</v>
      </c>
      <c r="N129" s="275" t="s">
        <v>49</v>
      </c>
      <c r="O129" s="49"/>
      <c r="P129" s="222">
        <f>O129*H129</f>
        <v>0</v>
      </c>
      <c r="Q129" s="222">
        <v>0.00167</v>
      </c>
      <c r="R129" s="222">
        <f>Q129*H129</f>
        <v>0.0033400000000000001</v>
      </c>
      <c r="S129" s="222">
        <v>0</v>
      </c>
      <c r="T129" s="223">
        <f>S129*H129</f>
        <v>0</v>
      </c>
      <c r="AR129" s="26" t="s">
        <v>183</v>
      </c>
      <c r="AT129" s="26" t="s">
        <v>881</v>
      </c>
      <c r="AU129" s="26" t="s">
        <v>89</v>
      </c>
      <c r="AY129" s="26" t="s">
        <v>146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26" t="s">
        <v>89</v>
      </c>
      <c r="BK129" s="224">
        <f>ROUND(I129*H129,2)</f>
        <v>0</v>
      </c>
      <c r="BL129" s="26" t="s">
        <v>145</v>
      </c>
      <c r="BM129" s="26" t="s">
        <v>1513</v>
      </c>
    </row>
    <row r="130" s="1" customFormat="1">
      <c r="B130" s="48"/>
      <c r="D130" s="225" t="s">
        <v>153</v>
      </c>
      <c r="F130" s="226" t="s">
        <v>1512</v>
      </c>
      <c r="I130" s="227"/>
      <c r="L130" s="48"/>
      <c r="M130" s="228"/>
      <c r="N130" s="49"/>
      <c r="O130" s="49"/>
      <c r="P130" s="49"/>
      <c r="Q130" s="49"/>
      <c r="R130" s="49"/>
      <c r="S130" s="49"/>
      <c r="T130" s="87"/>
      <c r="AT130" s="26" t="s">
        <v>153</v>
      </c>
      <c r="AU130" s="26" t="s">
        <v>89</v>
      </c>
    </row>
    <row r="131" s="1" customFormat="1" ht="16.5" customHeight="1">
      <c r="B131" s="212"/>
      <c r="C131" s="266" t="s">
        <v>202</v>
      </c>
      <c r="D131" s="266" t="s">
        <v>881</v>
      </c>
      <c r="E131" s="267" t="s">
        <v>1514</v>
      </c>
      <c r="F131" s="268" t="s">
        <v>1515</v>
      </c>
      <c r="G131" s="269" t="s">
        <v>287</v>
      </c>
      <c r="H131" s="270">
        <v>1</v>
      </c>
      <c r="I131" s="271"/>
      <c r="J131" s="272">
        <f>ROUND(I131*H131,2)</f>
        <v>0</v>
      </c>
      <c r="K131" s="268" t="s">
        <v>233</v>
      </c>
      <c r="L131" s="273"/>
      <c r="M131" s="274" t="s">
        <v>5</v>
      </c>
      <c r="N131" s="275" t="s">
        <v>49</v>
      </c>
      <c r="O131" s="49"/>
      <c r="P131" s="222">
        <f>O131*H131</f>
        <v>0</v>
      </c>
      <c r="Q131" s="222">
        <v>0.00116</v>
      </c>
      <c r="R131" s="222">
        <f>Q131*H131</f>
        <v>0.00116</v>
      </c>
      <c r="S131" s="222">
        <v>0</v>
      </c>
      <c r="T131" s="223">
        <f>S131*H131</f>
        <v>0</v>
      </c>
      <c r="AR131" s="26" t="s">
        <v>183</v>
      </c>
      <c r="AT131" s="26" t="s">
        <v>881</v>
      </c>
      <c r="AU131" s="26" t="s">
        <v>89</v>
      </c>
      <c r="AY131" s="26" t="s">
        <v>146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26" t="s">
        <v>89</v>
      </c>
      <c r="BK131" s="224">
        <f>ROUND(I131*H131,2)</f>
        <v>0</v>
      </c>
      <c r="BL131" s="26" t="s">
        <v>145</v>
      </c>
      <c r="BM131" s="26" t="s">
        <v>1516</v>
      </c>
    </row>
    <row r="132" s="1" customFormat="1">
      <c r="B132" s="48"/>
      <c r="D132" s="225" t="s">
        <v>153</v>
      </c>
      <c r="F132" s="226" t="s">
        <v>1515</v>
      </c>
      <c r="I132" s="227"/>
      <c r="L132" s="48"/>
      <c r="M132" s="228"/>
      <c r="N132" s="49"/>
      <c r="O132" s="49"/>
      <c r="P132" s="49"/>
      <c r="Q132" s="49"/>
      <c r="R132" s="49"/>
      <c r="S132" s="49"/>
      <c r="T132" s="87"/>
      <c r="AT132" s="26" t="s">
        <v>153</v>
      </c>
      <c r="AU132" s="26" t="s">
        <v>89</v>
      </c>
    </row>
    <row r="133" s="1" customFormat="1" ht="25.5" customHeight="1">
      <c r="B133" s="212"/>
      <c r="C133" s="213" t="s">
        <v>311</v>
      </c>
      <c r="D133" s="213" t="s">
        <v>148</v>
      </c>
      <c r="E133" s="214" t="s">
        <v>1517</v>
      </c>
      <c r="F133" s="215" t="s">
        <v>1518</v>
      </c>
      <c r="G133" s="216" t="s">
        <v>287</v>
      </c>
      <c r="H133" s="217">
        <v>1</v>
      </c>
      <c r="I133" s="218"/>
      <c r="J133" s="219">
        <f>ROUND(I133*H133,2)</f>
        <v>0</v>
      </c>
      <c r="K133" s="215" t="s">
        <v>233</v>
      </c>
      <c r="L133" s="48"/>
      <c r="M133" s="220" t="s">
        <v>5</v>
      </c>
      <c r="N133" s="221" t="s">
        <v>49</v>
      </c>
      <c r="O133" s="49"/>
      <c r="P133" s="222">
        <f>O133*H133</f>
        <v>0</v>
      </c>
      <c r="Q133" s="222">
        <v>1.0000000000000001E-05</v>
      </c>
      <c r="R133" s="222">
        <f>Q133*H133</f>
        <v>1.0000000000000001E-05</v>
      </c>
      <c r="S133" s="222">
        <v>0</v>
      </c>
      <c r="T133" s="223">
        <f>S133*H133</f>
        <v>0</v>
      </c>
      <c r="AR133" s="26" t="s">
        <v>145</v>
      </c>
      <c r="AT133" s="26" t="s">
        <v>148</v>
      </c>
      <c r="AU133" s="26" t="s">
        <v>89</v>
      </c>
      <c r="AY133" s="26" t="s">
        <v>146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26" t="s">
        <v>89</v>
      </c>
      <c r="BK133" s="224">
        <f>ROUND(I133*H133,2)</f>
        <v>0</v>
      </c>
      <c r="BL133" s="26" t="s">
        <v>145</v>
      </c>
      <c r="BM133" s="26" t="s">
        <v>1519</v>
      </c>
    </row>
    <row r="134" s="1" customFormat="1">
      <c r="B134" s="48"/>
      <c r="D134" s="225" t="s">
        <v>153</v>
      </c>
      <c r="F134" s="226" t="s">
        <v>1520</v>
      </c>
      <c r="I134" s="227"/>
      <c r="L134" s="48"/>
      <c r="M134" s="228"/>
      <c r="N134" s="49"/>
      <c r="O134" s="49"/>
      <c r="P134" s="49"/>
      <c r="Q134" s="49"/>
      <c r="R134" s="49"/>
      <c r="S134" s="49"/>
      <c r="T134" s="87"/>
      <c r="AT134" s="26" t="s">
        <v>153</v>
      </c>
      <c r="AU134" s="26" t="s">
        <v>89</v>
      </c>
    </row>
    <row r="135" s="1" customFormat="1" ht="16.5" customHeight="1">
      <c r="B135" s="212"/>
      <c r="C135" s="266" t="s">
        <v>318</v>
      </c>
      <c r="D135" s="266" t="s">
        <v>881</v>
      </c>
      <c r="E135" s="267" t="s">
        <v>1521</v>
      </c>
      <c r="F135" s="268" t="s">
        <v>1522</v>
      </c>
      <c r="G135" s="269" t="s">
        <v>287</v>
      </c>
      <c r="H135" s="270">
        <v>1</v>
      </c>
      <c r="I135" s="271"/>
      <c r="J135" s="272">
        <f>ROUND(I135*H135,2)</f>
        <v>0</v>
      </c>
      <c r="K135" s="268" t="s">
        <v>233</v>
      </c>
      <c r="L135" s="273"/>
      <c r="M135" s="274" t="s">
        <v>5</v>
      </c>
      <c r="N135" s="275" t="s">
        <v>49</v>
      </c>
      <c r="O135" s="49"/>
      <c r="P135" s="222">
        <f>O135*H135</f>
        <v>0</v>
      </c>
      <c r="Q135" s="222">
        <v>0.0028</v>
      </c>
      <c r="R135" s="222">
        <f>Q135*H135</f>
        <v>0.0028</v>
      </c>
      <c r="S135" s="222">
        <v>0</v>
      </c>
      <c r="T135" s="223">
        <f>S135*H135</f>
        <v>0</v>
      </c>
      <c r="AR135" s="26" t="s">
        <v>183</v>
      </c>
      <c r="AT135" s="26" t="s">
        <v>881</v>
      </c>
      <c r="AU135" s="26" t="s">
        <v>89</v>
      </c>
      <c r="AY135" s="26" t="s">
        <v>146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26" t="s">
        <v>89</v>
      </c>
      <c r="BK135" s="224">
        <f>ROUND(I135*H135,2)</f>
        <v>0</v>
      </c>
      <c r="BL135" s="26" t="s">
        <v>145</v>
      </c>
      <c r="BM135" s="26" t="s">
        <v>1523</v>
      </c>
    </row>
    <row r="136" s="1" customFormat="1">
      <c r="B136" s="48"/>
      <c r="D136" s="225" t="s">
        <v>153</v>
      </c>
      <c r="F136" s="226" t="s">
        <v>1522</v>
      </c>
      <c r="I136" s="227"/>
      <c r="L136" s="48"/>
      <c r="M136" s="228"/>
      <c r="N136" s="49"/>
      <c r="O136" s="49"/>
      <c r="P136" s="49"/>
      <c r="Q136" s="49"/>
      <c r="R136" s="49"/>
      <c r="S136" s="49"/>
      <c r="T136" s="87"/>
      <c r="AT136" s="26" t="s">
        <v>153</v>
      </c>
      <c r="AU136" s="26" t="s">
        <v>89</v>
      </c>
    </row>
    <row r="137" s="11" customFormat="1" ht="29.88" customHeight="1">
      <c r="B137" s="199"/>
      <c r="D137" s="200" t="s">
        <v>76</v>
      </c>
      <c r="E137" s="210" t="s">
        <v>390</v>
      </c>
      <c r="F137" s="210" t="s">
        <v>391</v>
      </c>
      <c r="I137" s="202"/>
      <c r="J137" s="211">
        <f>BK137</f>
        <v>0</v>
      </c>
      <c r="L137" s="199"/>
      <c r="M137" s="204"/>
      <c r="N137" s="205"/>
      <c r="O137" s="205"/>
      <c r="P137" s="206">
        <f>SUM(P138:P139)</f>
        <v>0</v>
      </c>
      <c r="Q137" s="205"/>
      <c r="R137" s="206">
        <f>SUM(R138:R139)</f>
        <v>0</v>
      </c>
      <c r="S137" s="205"/>
      <c r="T137" s="207">
        <f>SUM(T138:T139)</f>
        <v>0</v>
      </c>
      <c r="AR137" s="200" t="s">
        <v>84</v>
      </c>
      <c r="AT137" s="208" t="s">
        <v>76</v>
      </c>
      <c r="AU137" s="208" t="s">
        <v>84</v>
      </c>
      <c r="AY137" s="200" t="s">
        <v>146</v>
      </c>
      <c r="BK137" s="209">
        <f>SUM(BK138:BK139)</f>
        <v>0</v>
      </c>
    </row>
    <row r="138" s="1" customFormat="1" ht="16.5" customHeight="1">
      <c r="B138" s="212"/>
      <c r="C138" s="213" t="s">
        <v>11</v>
      </c>
      <c r="D138" s="213" t="s">
        <v>148</v>
      </c>
      <c r="E138" s="214" t="s">
        <v>1524</v>
      </c>
      <c r="F138" s="215" t="s">
        <v>1525</v>
      </c>
      <c r="G138" s="216" t="s">
        <v>321</v>
      </c>
      <c r="H138" s="217">
        <v>0.11600000000000001</v>
      </c>
      <c r="I138" s="218"/>
      <c r="J138" s="219">
        <f>ROUND(I138*H138,2)</f>
        <v>0</v>
      </c>
      <c r="K138" s="215" t="s">
        <v>233</v>
      </c>
      <c r="L138" s="48"/>
      <c r="M138" s="220" t="s">
        <v>5</v>
      </c>
      <c r="N138" s="221" t="s">
        <v>49</v>
      </c>
      <c r="O138" s="49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AR138" s="26" t="s">
        <v>145</v>
      </c>
      <c r="AT138" s="26" t="s">
        <v>148</v>
      </c>
      <c r="AU138" s="26" t="s">
        <v>89</v>
      </c>
      <c r="AY138" s="26" t="s">
        <v>146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26" t="s">
        <v>89</v>
      </c>
      <c r="BK138" s="224">
        <f>ROUND(I138*H138,2)</f>
        <v>0</v>
      </c>
      <c r="BL138" s="26" t="s">
        <v>145</v>
      </c>
      <c r="BM138" s="26" t="s">
        <v>1526</v>
      </c>
    </row>
    <row r="139" s="1" customFormat="1">
      <c r="B139" s="48"/>
      <c r="D139" s="225" t="s">
        <v>153</v>
      </c>
      <c r="F139" s="226" t="s">
        <v>1527</v>
      </c>
      <c r="I139" s="227"/>
      <c r="L139" s="48"/>
      <c r="M139" s="228"/>
      <c r="N139" s="49"/>
      <c r="O139" s="49"/>
      <c r="P139" s="49"/>
      <c r="Q139" s="49"/>
      <c r="R139" s="49"/>
      <c r="S139" s="49"/>
      <c r="T139" s="87"/>
      <c r="AT139" s="26" t="s">
        <v>153</v>
      </c>
      <c r="AU139" s="26" t="s">
        <v>89</v>
      </c>
    </row>
    <row r="140" s="11" customFormat="1" ht="37.44" customHeight="1">
      <c r="B140" s="199"/>
      <c r="D140" s="200" t="s">
        <v>76</v>
      </c>
      <c r="E140" s="201" t="s">
        <v>397</v>
      </c>
      <c r="F140" s="201" t="s">
        <v>398</v>
      </c>
      <c r="I140" s="202"/>
      <c r="J140" s="203">
        <f>BK140</f>
        <v>0</v>
      </c>
      <c r="L140" s="199"/>
      <c r="M140" s="204"/>
      <c r="N140" s="205"/>
      <c r="O140" s="205"/>
      <c r="P140" s="206">
        <f>P141</f>
        <v>0</v>
      </c>
      <c r="Q140" s="205"/>
      <c r="R140" s="206">
        <f>R141</f>
        <v>0.27688000000000002</v>
      </c>
      <c r="S140" s="205"/>
      <c r="T140" s="207">
        <f>T141</f>
        <v>0</v>
      </c>
      <c r="AR140" s="200" t="s">
        <v>89</v>
      </c>
      <c r="AT140" s="208" t="s">
        <v>76</v>
      </c>
      <c r="AU140" s="208" t="s">
        <v>77</v>
      </c>
      <c r="AY140" s="200" t="s">
        <v>146</v>
      </c>
      <c r="BK140" s="209">
        <f>BK141</f>
        <v>0</v>
      </c>
    </row>
    <row r="141" s="11" customFormat="1" ht="19.92" customHeight="1">
      <c r="B141" s="199"/>
      <c r="D141" s="200" t="s">
        <v>76</v>
      </c>
      <c r="E141" s="210" t="s">
        <v>1528</v>
      </c>
      <c r="F141" s="210" t="s">
        <v>1529</v>
      </c>
      <c r="I141" s="202"/>
      <c r="J141" s="211">
        <f>BK141</f>
        <v>0</v>
      </c>
      <c r="L141" s="199"/>
      <c r="M141" s="204"/>
      <c r="N141" s="205"/>
      <c r="O141" s="205"/>
      <c r="P141" s="206">
        <f>SUM(P142:P145)</f>
        <v>0</v>
      </c>
      <c r="Q141" s="205"/>
      <c r="R141" s="206">
        <f>SUM(R142:R145)</f>
        <v>0.27688000000000002</v>
      </c>
      <c r="S141" s="205"/>
      <c r="T141" s="207">
        <f>SUM(T142:T145)</f>
        <v>0</v>
      </c>
      <c r="AR141" s="200" t="s">
        <v>89</v>
      </c>
      <c r="AT141" s="208" t="s">
        <v>76</v>
      </c>
      <c r="AU141" s="208" t="s">
        <v>84</v>
      </c>
      <c r="AY141" s="200" t="s">
        <v>146</v>
      </c>
      <c r="BK141" s="209">
        <f>SUM(BK142:BK145)</f>
        <v>0</v>
      </c>
    </row>
    <row r="142" s="1" customFormat="1" ht="16.5" customHeight="1">
      <c r="B142" s="212"/>
      <c r="C142" s="213" t="s">
        <v>329</v>
      </c>
      <c r="D142" s="213" t="s">
        <v>148</v>
      </c>
      <c r="E142" s="214" t="s">
        <v>1530</v>
      </c>
      <c r="F142" s="215" t="s">
        <v>1531</v>
      </c>
      <c r="G142" s="216" t="s">
        <v>287</v>
      </c>
      <c r="H142" s="217">
        <v>4</v>
      </c>
      <c r="I142" s="218"/>
      <c r="J142" s="219">
        <f>ROUND(I142*H142,2)</f>
        <v>0</v>
      </c>
      <c r="K142" s="215" t="s">
        <v>233</v>
      </c>
      <c r="L142" s="48"/>
      <c r="M142" s="220" t="s">
        <v>5</v>
      </c>
      <c r="N142" s="221" t="s">
        <v>49</v>
      </c>
      <c r="O142" s="49"/>
      <c r="P142" s="222">
        <f>O142*H142</f>
        <v>0</v>
      </c>
      <c r="Q142" s="222">
        <v>0.069220000000000004</v>
      </c>
      <c r="R142" s="222">
        <f>Q142*H142</f>
        <v>0.27688000000000002</v>
      </c>
      <c r="S142" s="222">
        <v>0</v>
      </c>
      <c r="T142" s="223">
        <f>S142*H142</f>
        <v>0</v>
      </c>
      <c r="AR142" s="26" t="s">
        <v>329</v>
      </c>
      <c r="AT142" s="26" t="s">
        <v>148</v>
      </c>
      <c r="AU142" s="26" t="s">
        <v>89</v>
      </c>
      <c r="AY142" s="26" t="s">
        <v>146</v>
      </c>
      <c r="BE142" s="224">
        <f>IF(N142="základní",J142,0)</f>
        <v>0</v>
      </c>
      <c r="BF142" s="224">
        <f>IF(N142="snížená",J142,0)</f>
        <v>0</v>
      </c>
      <c r="BG142" s="224">
        <f>IF(N142="zákl. přenesená",J142,0)</f>
        <v>0</v>
      </c>
      <c r="BH142" s="224">
        <f>IF(N142="sníž. přenesená",J142,0)</f>
        <v>0</v>
      </c>
      <c r="BI142" s="224">
        <f>IF(N142="nulová",J142,0)</f>
        <v>0</v>
      </c>
      <c r="BJ142" s="26" t="s">
        <v>89</v>
      </c>
      <c r="BK142" s="224">
        <f>ROUND(I142*H142,2)</f>
        <v>0</v>
      </c>
      <c r="BL142" s="26" t="s">
        <v>329</v>
      </c>
      <c r="BM142" s="26" t="s">
        <v>1532</v>
      </c>
    </row>
    <row r="143" s="1" customFormat="1">
      <c r="B143" s="48"/>
      <c r="D143" s="225" t="s">
        <v>153</v>
      </c>
      <c r="F143" s="226" t="s">
        <v>1533</v>
      </c>
      <c r="I143" s="227"/>
      <c r="L143" s="48"/>
      <c r="M143" s="228"/>
      <c r="N143" s="49"/>
      <c r="O143" s="49"/>
      <c r="P143" s="49"/>
      <c r="Q143" s="49"/>
      <c r="R143" s="49"/>
      <c r="S143" s="49"/>
      <c r="T143" s="87"/>
      <c r="AT143" s="26" t="s">
        <v>153</v>
      </c>
      <c r="AU143" s="26" t="s">
        <v>89</v>
      </c>
    </row>
    <row r="144" s="1" customFormat="1" ht="16.5" customHeight="1">
      <c r="B144" s="212"/>
      <c r="C144" s="213" t="s">
        <v>334</v>
      </c>
      <c r="D144" s="213" t="s">
        <v>148</v>
      </c>
      <c r="E144" s="214" t="s">
        <v>1534</v>
      </c>
      <c r="F144" s="215" t="s">
        <v>1535</v>
      </c>
      <c r="G144" s="216" t="s">
        <v>321</v>
      </c>
      <c r="H144" s="217">
        <v>0.27700000000000002</v>
      </c>
      <c r="I144" s="218"/>
      <c r="J144" s="219">
        <f>ROUND(I144*H144,2)</f>
        <v>0</v>
      </c>
      <c r="K144" s="215" t="s">
        <v>233</v>
      </c>
      <c r="L144" s="48"/>
      <c r="M144" s="220" t="s">
        <v>5</v>
      </c>
      <c r="N144" s="221" t="s">
        <v>49</v>
      </c>
      <c r="O144" s="49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AR144" s="26" t="s">
        <v>329</v>
      </c>
      <c r="AT144" s="26" t="s">
        <v>148</v>
      </c>
      <c r="AU144" s="26" t="s">
        <v>89</v>
      </c>
      <c r="AY144" s="26" t="s">
        <v>146</v>
      </c>
      <c r="BE144" s="224">
        <f>IF(N144="základní",J144,0)</f>
        <v>0</v>
      </c>
      <c r="BF144" s="224">
        <f>IF(N144="snížená",J144,0)</f>
        <v>0</v>
      </c>
      <c r="BG144" s="224">
        <f>IF(N144="zákl. přenesená",J144,0)</f>
        <v>0</v>
      </c>
      <c r="BH144" s="224">
        <f>IF(N144="sníž. přenesená",J144,0)</f>
        <v>0</v>
      </c>
      <c r="BI144" s="224">
        <f>IF(N144="nulová",J144,0)</f>
        <v>0</v>
      </c>
      <c r="BJ144" s="26" t="s">
        <v>89</v>
      </c>
      <c r="BK144" s="224">
        <f>ROUND(I144*H144,2)</f>
        <v>0</v>
      </c>
      <c r="BL144" s="26" t="s">
        <v>329</v>
      </c>
      <c r="BM144" s="26" t="s">
        <v>1536</v>
      </c>
    </row>
    <row r="145" s="1" customFormat="1">
      <c r="B145" s="48"/>
      <c r="D145" s="225" t="s">
        <v>153</v>
      </c>
      <c r="F145" s="226" t="s">
        <v>1537</v>
      </c>
      <c r="I145" s="227"/>
      <c r="L145" s="48"/>
      <c r="M145" s="229"/>
      <c r="N145" s="230"/>
      <c r="O145" s="230"/>
      <c r="P145" s="230"/>
      <c r="Q145" s="230"/>
      <c r="R145" s="230"/>
      <c r="S145" s="230"/>
      <c r="T145" s="231"/>
      <c r="AT145" s="26" t="s">
        <v>153</v>
      </c>
      <c r="AU145" s="26" t="s">
        <v>89</v>
      </c>
    </row>
    <row r="146" s="1" customFormat="1" ht="6.96" customHeight="1">
      <c r="B146" s="69"/>
      <c r="C146" s="70"/>
      <c r="D146" s="70"/>
      <c r="E146" s="70"/>
      <c r="F146" s="70"/>
      <c r="G146" s="70"/>
      <c r="H146" s="70"/>
      <c r="I146" s="164"/>
      <c r="J146" s="70"/>
      <c r="K146" s="70"/>
      <c r="L146" s="48"/>
    </row>
  </sheetData>
  <autoFilter ref="C87:K145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6:H76"/>
    <mergeCell ref="E78:H78"/>
    <mergeCell ref="E80:H80"/>
    <mergeCell ref="G1:H1"/>
    <mergeCell ref="L2:V2"/>
  </mergeCells>
  <hyperlinks>
    <hyperlink ref="F1:G1" location="C2" display="1) Krycí list soupisu"/>
    <hyperlink ref="G1:H1" location="C58" display="2) Rekapitulace"/>
    <hyperlink ref="J1" location="C8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35"/>
      <c r="C1" s="135"/>
      <c r="D1" s="136" t="s">
        <v>1</v>
      </c>
      <c r="E1" s="135"/>
      <c r="F1" s="137" t="s">
        <v>111</v>
      </c>
      <c r="G1" s="137" t="s">
        <v>112</v>
      </c>
      <c r="H1" s="137"/>
      <c r="I1" s="138"/>
      <c r="J1" s="137" t="s">
        <v>113</v>
      </c>
      <c r="K1" s="136" t="s">
        <v>114</v>
      </c>
      <c r="L1" s="137" t="s">
        <v>115</v>
      </c>
      <c r="M1" s="137"/>
      <c r="N1" s="137"/>
      <c r="O1" s="137"/>
      <c r="P1" s="137"/>
      <c r="Q1" s="137"/>
      <c r="R1" s="137"/>
      <c r="S1" s="137"/>
      <c r="T1" s="137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 s="25" t="s">
        <v>8</v>
      </c>
      <c r="AT2" s="26" t="s">
        <v>109</v>
      </c>
    </row>
    <row r="3" ht="6.96" customHeight="1">
      <c r="B3" s="27"/>
      <c r="C3" s="28"/>
      <c r="D3" s="28"/>
      <c r="E3" s="28"/>
      <c r="F3" s="28"/>
      <c r="G3" s="28"/>
      <c r="H3" s="28"/>
      <c r="I3" s="139"/>
      <c r="J3" s="28"/>
      <c r="K3" s="29"/>
      <c r="AT3" s="26" t="s">
        <v>84</v>
      </c>
    </row>
    <row r="4" ht="36.96" customHeight="1">
      <c r="B4" s="30"/>
      <c r="C4" s="31"/>
      <c r="D4" s="32" t="s">
        <v>116</v>
      </c>
      <c r="E4" s="31"/>
      <c r="F4" s="31"/>
      <c r="G4" s="31"/>
      <c r="H4" s="31"/>
      <c r="I4" s="140"/>
      <c r="J4" s="31"/>
      <c r="K4" s="33"/>
      <c r="M4" s="34" t="s">
        <v>13</v>
      </c>
      <c r="AT4" s="26" t="s">
        <v>6</v>
      </c>
    </row>
    <row r="5" ht="6.96" customHeight="1">
      <c r="B5" s="30"/>
      <c r="C5" s="31"/>
      <c r="D5" s="31"/>
      <c r="E5" s="31"/>
      <c r="F5" s="31"/>
      <c r="G5" s="31"/>
      <c r="H5" s="31"/>
      <c r="I5" s="140"/>
      <c r="J5" s="31"/>
      <c r="K5" s="33"/>
    </row>
    <row r="6">
      <c r="B6" s="30"/>
      <c r="C6" s="31"/>
      <c r="D6" s="42" t="s">
        <v>19</v>
      </c>
      <c r="E6" s="31"/>
      <c r="F6" s="31"/>
      <c r="G6" s="31"/>
      <c r="H6" s="31"/>
      <c r="I6" s="140"/>
      <c r="J6" s="31"/>
      <c r="K6" s="33"/>
    </row>
    <row r="7" ht="16.5" customHeight="1">
      <c r="B7" s="30"/>
      <c r="C7" s="31"/>
      <c r="D7" s="31"/>
      <c r="E7" s="141" t="str">
        <f>'Rekapitulace stavby'!K6</f>
        <v>Domov Kopretina Černovice – oprava střechy nad severním křídlem</v>
      </c>
      <c r="F7" s="42"/>
      <c r="G7" s="42"/>
      <c r="H7" s="42"/>
      <c r="I7" s="140"/>
      <c r="J7" s="31"/>
      <c r="K7" s="33"/>
    </row>
    <row r="8">
      <c r="B8" s="30"/>
      <c r="C8" s="31"/>
      <c r="D8" s="42" t="s">
        <v>117</v>
      </c>
      <c r="E8" s="31"/>
      <c r="F8" s="31"/>
      <c r="G8" s="31"/>
      <c r="H8" s="31"/>
      <c r="I8" s="140"/>
      <c r="J8" s="31"/>
      <c r="K8" s="33"/>
    </row>
    <row r="9" s="1" customFormat="1" ht="16.5" customHeight="1">
      <c r="B9" s="48"/>
      <c r="C9" s="49"/>
      <c r="D9" s="49"/>
      <c r="E9" s="141" t="s">
        <v>208</v>
      </c>
      <c r="F9" s="49"/>
      <c r="G9" s="49"/>
      <c r="H9" s="49"/>
      <c r="I9" s="142"/>
      <c r="J9" s="49"/>
      <c r="K9" s="53"/>
    </row>
    <row r="10" s="1" customFormat="1">
      <c r="B10" s="48"/>
      <c r="C10" s="49"/>
      <c r="D10" s="42" t="s">
        <v>119</v>
      </c>
      <c r="E10" s="49"/>
      <c r="F10" s="49"/>
      <c r="G10" s="49"/>
      <c r="H10" s="49"/>
      <c r="I10" s="142"/>
      <c r="J10" s="49"/>
      <c r="K10" s="53"/>
    </row>
    <row r="11" s="1" customFormat="1" ht="36.96" customHeight="1">
      <c r="B11" s="48"/>
      <c r="C11" s="49"/>
      <c r="D11" s="49"/>
      <c r="E11" s="143" t="s">
        <v>1538</v>
      </c>
      <c r="F11" s="49"/>
      <c r="G11" s="49"/>
      <c r="H11" s="49"/>
      <c r="I11" s="142"/>
      <c r="J11" s="49"/>
      <c r="K11" s="53"/>
    </row>
    <row r="12" s="1" customFormat="1">
      <c r="B12" s="48"/>
      <c r="C12" s="49"/>
      <c r="D12" s="49"/>
      <c r="E12" s="49"/>
      <c r="F12" s="49"/>
      <c r="G12" s="49"/>
      <c r="H12" s="49"/>
      <c r="I12" s="142"/>
      <c r="J12" s="49"/>
      <c r="K12" s="53"/>
    </row>
    <row r="13" s="1" customFormat="1" ht="14.4" customHeight="1">
      <c r="B13" s="48"/>
      <c r="C13" s="49"/>
      <c r="D13" s="42" t="s">
        <v>21</v>
      </c>
      <c r="E13" s="49"/>
      <c r="F13" s="37" t="s">
        <v>110</v>
      </c>
      <c r="G13" s="49"/>
      <c r="H13" s="49"/>
      <c r="I13" s="144" t="s">
        <v>23</v>
      </c>
      <c r="J13" s="37" t="s">
        <v>5</v>
      </c>
      <c r="K13" s="53"/>
    </row>
    <row r="14" s="1" customFormat="1" ht="14.4" customHeight="1">
      <c r="B14" s="48"/>
      <c r="C14" s="49"/>
      <c r="D14" s="42" t="s">
        <v>24</v>
      </c>
      <c r="E14" s="49"/>
      <c r="F14" s="37" t="s">
        <v>25</v>
      </c>
      <c r="G14" s="49"/>
      <c r="H14" s="49"/>
      <c r="I14" s="144" t="s">
        <v>26</v>
      </c>
      <c r="J14" s="145" t="str">
        <f>'Rekapitulace stavby'!AN8</f>
        <v>10. 5. 2018</v>
      </c>
      <c r="K14" s="53"/>
    </row>
    <row r="15" s="1" customFormat="1" ht="10.8" customHeight="1">
      <c r="B15" s="48"/>
      <c r="C15" s="49"/>
      <c r="D15" s="49"/>
      <c r="E15" s="49"/>
      <c r="F15" s="49"/>
      <c r="G15" s="49"/>
      <c r="H15" s="49"/>
      <c r="I15" s="142"/>
      <c r="J15" s="49"/>
      <c r="K15" s="53"/>
    </row>
    <row r="16" s="1" customFormat="1" ht="14.4" customHeight="1">
      <c r="B16" s="48"/>
      <c r="C16" s="49"/>
      <c r="D16" s="42" t="s">
        <v>28</v>
      </c>
      <c r="E16" s="49"/>
      <c r="F16" s="49"/>
      <c r="G16" s="49"/>
      <c r="H16" s="49"/>
      <c r="I16" s="144" t="s">
        <v>29</v>
      </c>
      <c r="J16" s="37" t="s">
        <v>30</v>
      </c>
      <c r="K16" s="53"/>
    </row>
    <row r="17" s="1" customFormat="1" ht="18" customHeight="1">
      <c r="B17" s="48"/>
      <c r="C17" s="49"/>
      <c r="D17" s="49"/>
      <c r="E17" s="37" t="s">
        <v>31</v>
      </c>
      <c r="F17" s="49"/>
      <c r="G17" s="49"/>
      <c r="H17" s="49"/>
      <c r="I17" s="144" t="s">
        <v>32</v>
      </c>
      <c r="J17" s="37" t="s">
        <v>33</v>
      </c>
      <c r="K17" s="53"/>
    </row>
    <row r="18" s="1" customFormat="1" ht="6.96" customHeight="1">
      <c r="B18" s="48"/>
      <c r="C18" s="49"/>
      <c r="D18" s="49"/>
      <c r="E18" s="49"/>
      <c r="F18" s="49"/>
      <c r="G18" s="49"/>
      <c r="H18" s="49"/>
      <c r="I18" s="142"/>
      <c r="J18" s="49"/>
      <c r="K18" s="53"/>
    </row>
    <row r="19" s="1" customFormat="1" ht="14.4" customHeight="1">
      <c r="B19" s="48"/>
      <c r="C19" s="49"/>
      <c r="D19" s="42" t="s">
        <v>34</v>
      </c>
      <c r="E19" s="49"/>
      <c r="F19" s="49"/>
      <c r="G19" s="49"/>
      <c r="H19" s="49"/>
      <c r="I19" s="144" t="s">
        <v>29</v>
      </c>
      <c r="J19" s="37" t="str">
        <f>IF('Rekapitulace stavby'!AN13="Vyplň údaj","",IF('Rekapitulace stavby'!AN13="","",'Rekapitulace stavby'!AN13))</f>
        <v/>
      </c>
      <c r="K19" s="53"/>
    </row>
    <row r="20" s="1" customFormat="1" ht="18" customHeight="1">
      <c r="B20" s="48"/>
      <c r="C20" s="49"/>
      <c r="D20" s="49"/>
      <c r="E20" s="37" t="str">
        <f>IF('Rekapitulace stavby'!E14="Vyplň údaj","",IF('Rekapitulace stavby'!E14="","",'Rekapitulace stavby'!E14))</f>
        <v/>
      </c>
      <c r="F20" s="49"/>
      <c r="G20" s="49"/>
      <c r="H20" s="49"/>
      <c r="I20" s="144" t="s">
        <v>32</v>
      </c>
      <c r="J20" s="37" t="str">
        <f>IF('Rekapitulace stavby'!AN14="Vyplň údaj","",IF('Rekapitulace stavby'!AN14="","",'Rekapitulace stavby'!AN14))</f>
        <v/>
      </c>
      <c r="K20" s="53"/>
    </row>
    <row r="21" s="1" customFormat="1" ht="6.96" customHeight="1">
      <c r="B21" s="48"/>
      <c r="C21" s="49"/>
      <c r="D21" s="49"/>
      <c r="E21" s="49"/>
      <c r="F21" s="49"/>
      <c r="G21" s="49"/>
      <c r="H21" s="49"/>
      <c r="I21" s="142"/>
      <c r="J21" s="49"/>
      <c r="K21" s="53"/>
    </row>
    <row r="22" s="1" customFormat="1" ht="14.4" customHeight="1">
      <c r="B22" s="48"/>
      <c r="C22" s="49"/>
      <c r="D22" s="42" t="s">
        <v>36</v>
      </c>
      <c r="E22" s="49"/>
      <c r="F22" s="49"/>
      <c r="G22" s="49"/>
      <c r="H22" s="49"/>
      <c r="I22" s="144" t="s">
        <v>29</v>
      </c>
      <c r="J22" s="37" t="s">
        <v>37</v>
      </c>
      <c r="K22" s="53"/>
    </row>
    <row r="23" s="1" customFormat="1" ht="18" customHeight="1">
      <c r="B23" s="48"/>
      <c r="C23" s="49"/>
      <c r="D23" s="49"/>
      <c r="E23" s="37" t="s">
        <v>38</v>
      </c>
      <c r="F23" s="49"/>
      <c r="G23" s="49"/>
      <c r="H23" s="49"/>
      <c r="I23" s="144" t="s">
        <v>32</v>
      </c>
      <c r="J23" s="37" t="s">
        <v>39</v>
      </c>
      <c r="K23" s="53"/>
    </row>
    <row r="24" s="1" customFormat="1" ht="6.96" customHeight="1">
      <c r="B24" s="48"/>
      <c r="C24" s="49"/>
      <c r="D24" s="49"/>
      <c r="E24" s="49"/>
      <c r="F24" s="49"/>
      <c r="G24" s="49"/>
      <c r="H24" s="49"/>
      <c r="I24" s="142"/>
      <c r="J24" s="49"/>
      <c r="K24" s="53"/>
    </row>
    <row r="25" s="1" customFormat="1" ht="14.4" customHeight="1">
      <c r="B25" s="48"/>
      <c r="C25" s="49"/>
      <c r="D25" s="42" t="s">
        <v>41</v>
      </c>
      <c r="E25" s="49"/>
      <c r="F25" s="49"/>
      <c r="G25" s="49"/>
      <c r="H25" s="49"/>
      <c r="I25" s="142"/>
      <c r="J25" s="49"/>
      <c r="K25" s="53"/>
    </row>
    <row r="26" s="7" customFormat="1" ht="242.25" customHeight="1">
      <c r="B26" s="146"/>
      <c r="C26" s="147"/>
      <c r="D26" s="147"/>
      <c r="E26" s="46" t="s">
        <v>1539</v>
      </c>
      <c r="F26" s="46"/>
      <c r="G26" s="46"/>
      <c r="H26" s="46"/>
      <c r="I26" s="148"/>
      <c r="J26" s="147"/>
      <c r="K26" s="149"/>
    </row>
    <row r="27" s="1" customFormat="1" ht="6.96" customHeight="1">
      <c r="B27" s="48"/>
      <c r="C27" s="49"/>
      <c r="D27" s="49"/>
      <c r="E27" s="49"/>
      <c r="F27" s="49"/>
      <c r="G27" s="49"/>
      <c r="H27" s="49"/>
      <c r="I27" s="142"/>
      <c r="J27" s="49"/>
      <c r="K27" s="53"/>
    </row>
    <row r="28" s="1" customFormat="1" ht="6.96" customHeight="1">
      <c r="B28" s="48"/>
      <c r="C28" s="49"/>
      <c r="D28" s="84"/>
      <c r="E28" s="84"/>
      <c r="F28" s="84"/>
      <c r="G28" s="84"/>
      <c r="H28" s="84"/>
      <c r="I28" s="150"/>
      <c r="J28" s="84"/>
      <c r="K28" s="151"/>
    </row>
    <row r="29" s="1" customFormat="1" ht="25.44" customHeight="1">
      <c r="B29" s="48"/>
      <c r="C29" s="49"/>
      <c r="D29" s="152" t="s">
        <v>43</v>
      </c>
      <c r="E29" s="49"/>
      <c r="F29" s="49"/>
      <c r="G29" s="49"/>
      <c r="H29" s="49"/>
      <c r="I29" s="142"/>
      <c r="J29" s="153">
        <f>ROUND(J87,2)</f>
        <v>0</v>
      </c>
      <c r="K29" s="53"/>
    </row>
    <row r="30" s="1" customFormat="1" ht="6.96" customHeight="1">
      <c r="B30" s="48"/>
      <c r="C30" s="49"/>
      <c r="D30" s="84"/>
      <c r="E30" s="84"/>
      <c r="F30" s="84"/>
      <c r="G30" s="84"/>
      <c r="H30" s="84"/>
      <c r="I30" s="150"/>
      <c r="J30" s="84"/>
      <c r="K30" s="151"/>
    </row>
    <row r="31" s="1" customFormat="1" ht="14.4" customHeight="1">
      <c r="B31" s="48"/>
      <c r="C31" s="49"/>
      <c r="D31" s="49"/>
      <c r="E31" s="49"/>
      <c r="F31" s="54" t="s">
        <v>45</v>
      </c>
      <c r="G31" s="49"/>
      <c r="H31" s="49"/>
      <c r="I31" s="154" t="s">
        <v>44</v>
      </c>
      <c r="J31" s="54" t="s">
        <v>46</v>
      </c>
      <c r="K31" s="53"/>
    </row>
    <row r="32" s="1" customFormat="1" ht="14.4" customHeight="1">
      <c r="B32" s="48"/>
      <c r="C32" s="49"/>
      <c r="D32" s="57" t="s">
        <v>47</v>
      </c>
      <c r="E32" s="57" t="s">
        <v>48</v>
      </c>
      <c r="F32" s="155">
        <f>ROUND(SUM(BE87:BE140), 2)</f>
        <v>0</v>
      </c>
      <c r="G32" s="49"/>
      <c r="H32" s="49"/>
      <c r="I32" s="156">
        <v>0.20999999999999999</v>
      </c>
      <c r="J32" s="155">
        <f>ROUND(ROUND((SUM(BE87:BE140)), 2)*I32, 2)</f>
        <v>0</v>
      </c>
      <c r="K32" s="53"/>
    </row>
    <row r="33" s="1" customFormat="1" ht="14.4" customHeight="1">
      <c r="B33" s="48"/>
      <c r="C33" s="49"/>
      <c r="D33" s="49"/>
      <c r="E33" s="57" t="s">
        <v>49</v>
      </c>
      <c r="F33" s="155">
        <f>ROUND(SUM(BF87:BF140), 2)</f>
        <v>0</v>
      </c>
      <c r="G33" s="49"/>
      <c r="H33" s="49"/>
      <c r="I33" s="156">
        <v>0.14999999999999999</v>
      </c>
      <c r="J33" s="155">
        <f>ROUND(ROUND((SUM(BF87:BF140)), 2)*I33, 2)</f>
        <v>0</v>
      </c>
      <c r="K33" s="53"/>
    </row>
    <row r="34" hidden="1" s="1" customFormat="1" ht="14.4" customHeight="1">
      <c r="B34" s="48"/>
      <c r="C34" s="49"/>
      <c r="D34" s="49"/>
      <c r="E34" s="57" t="s">
        <v>50</v>
      </c>
      <c r="F34" s="155">
        <f>ROUND(SUM(BG87:BG140), 2)</f>
        <v>0</v>
      </c>
      <c r="G34" s="49"/>
      <c r="H34" s="49"/>
      <c r="I34" s="156">
        <v>0.20999999999999999</v>
      </c>
      <c r="J34" s="155">
        <v>0</v>
      </c>
      <c r="K34" s="53"/>
    </row>
    <row r="35" hidden="1" s="1" customFormat="1" ht="14.4" customHeight="1">
      <c r="B35" s="48"/>
      <c r="C35" s="49"/>
      <c r="D35" s="49"/>
      <c r="E35" s="57" t="s">
        <v>51</v>
      </c>
      <c r="F35" s="155">
        <f>ROUND(SUM(BH87:BH140), 2)</f>
        <v>0</v>
      </c>
      <c r="G35" s="49"/>
      <c r="H35" s="49"/>
      <c r="I35" s="156">
        <v>0.14999999999999999</v>
      </c>
      <c r="J35" s="155">
        <v>0</v>
      </c>
      <c r="K35" s="53"/>
    </row>
    <row r="36" hidden="1" s="1" customFormat="1" ht="14.4" customHeight="1">
      <c r="B36" s="48"/>
      <c r="C36" s="49"/>
      <c r="D36" s="49"/>
      <c r="E36" s="57" t="s">
        <v>52</v>
      </c>
      <c r="F36" s="155">
        <f>ROUND(SUM(BI87:BI140), 2)</f>
        <v>0</v>
      </c>
      <c r="G36" s="49"/>
      <c r="H36" s="49"/>
      <c r="I36" s="156">
        <v>0</v>
      </c>
      <c r="J36" s="155">
        <v>0</v>
      </c>
      <c r="K36" s="53"/>
    </row>
    <row r="37" s="1" customFormat="1" ht="6.96" customHeight="1">
      <c r="B37" s="48"/>
      <c r="C37" s="49"/>
      <c r="D37" s="49"/>
      <c r="E37" s="49"/>
      <c r="F37" s="49"/>
      <c r="G37" s="49"/>
      <c r="H37" s="49"/>
      <c r="I37" s="142"/>
      <c r="J37" s="49"/>
      <c r="K37" s="53"/>
    </row>
    <row r="38" s="1" customFormat="1" ht="25.44" customHeight="1">
      <c r="B38" s="48"/>
      <c r="C38" s="157"/>
      <c r="D38" s="158" t="s">
        <v>53</v>
      </c>
      <c r="E38" s="90"/>
      <c r="F38" s="90"/>
      <c r="G38" s="159" t="s">
        <v>54</v>
      </c>
      <c r="H38" s="160" t="s">
        <v>55</v>
      </c>
      <c r="I38" s="161"/>
      <c r="J38" s="162">
        <f>SUM(J29:J36)</f>
        <v>0</v>
      </c>
      <c r="K38" s="163"/>
    </row>
    <row r="39" s="1" customFormat="1" ht="14.4" customHeight="1">
      <c r="B39" s="69"/>
      <c r="C39" s="70"/>
      <c r="D39" s="70"/>
      <c r="E39" s="70"/>
      <c r="F39" s="70"/>
      <c r="G39" s="70"/>
      <c r="H39" s="70"/>
      <c r="I39" s="164"/>
      <c r="J39" s="70"/>
      <c r="K39" s="71"/>
    </row>
    <row r="43" s="1" customFormat="1" ht="6.96" customHeight="1">
      <c r="B43" s="72"/>
      <c r="C43" s="73"/>
      <c r="D43" s="73"/>
      <c r="E43" s="73"/>
      <c r="F43" s="73"/>
      <c r="G43" s="73"/>
      <c r="H43" s="73"/>
      <c r="I43" s="165"/>
      <c r="J43" s="73"/>
      <c r="K43" s="166"/>
    </row>
    <row r="44" s="1" customFormat="1" ht="36.96" customHeight="1">
      <c r="B44" s="48"/>
      <c r="C44" s="32" t="s">
        <v>122</v>
      </c>
      <c r="D44" s="49"/>
      <c r="E44" s="49"/>
      <c r="F44" s="49"/>
      <c r="G44" s="49"/>
      <c r="H44" s="49"/>
      <c r="I44" s="142"/>
      <c r="J44" s="49"/>
      <c r="K44" s="53"/>
    </row>
    <row r="45" s="1" customFormat="1" ht="6.96" customHeight="1">
      <c r="B45" s="48"/>
      <c r="C45" s="49"/>
      <c r="D45" s="49"/>
      <c r="E45" s="49"/>
      <c r="F45" s="49"/>
      <c r="G45" s="49"/>
      <c r="H45" s="49"/>
      <c r="I45" s="142"/>
      <c r="J45" s="49"/>
      <c r="K45" s="53"/>
    </row>
    <row r="46" s="1" customFormat="1" ht="14.4" customHeight="1">
      <c r="B46" s="48"/>
      <c r="C46" s="42" t="s">
        <v>19</v>
      </c>
      <c r="D46" s="49"/>
      <c r="E46" s="49"/>
      <c r="F46" s="49"/>
      <c r="G46" s="49"/>
      <c r="H46" s="49"/>
      <c r="I46" s="142"/>
      <c r="J46" s="49"/>
      <c r="K46" s="53"/>
    </row>
    <row r="47" s="1" customFormat="1" ht="16.5" customHeight="1">
      <c r="B47" s="48"/>
      <c r="C47" s="49"/>
      <c r="D47" s="49"/>
      <c r="E47" s="141" t="str">
        <f>E7</f>
        <v>Domov Kopretina Černovice – oprava střechy nad severním křídlem</v>
      </c>
      <c r="F47" s="42"/>
      <c r="G47" s="42"/>
      <c r="H47" s="42"/>
      <c r="I47" s="142"/>
      <c r="J47" s="49"/>
      <c r="K47" s="53"/>
    </row>
    <row r="48">
      <c r="B48" s="30"/>
      <c r="C48" s="42" t="s">
        <v>117</v>
      </c>
      <c r="D48" s="31"/>
      <c r="E48" s="31"/>
      <c r="F48" s="31"/>
      <c r="G48" s="31"/>
      <c r="H48" s="31"/>
      <c r="I48" s="140"/>
      <c r="J48" s="31"/>
      <c r="K48" s="33"/>
    </row>
    <row r="49" s="1" customFormat="1" ht="16.5" customHeight="1">
      <c r="B49" s="48"/>
      <c r="C49" s="49"/>
      <c r="D49" s="49"/>
      <c r="E49" s="141" t="s">
        <v>208</v>
      </c>
      <c r="F49" s="49"/>
      <c r="G49" s="49"/>
      <c r="H49" s="49"/>
      <c r="I49" s="142"/>
      <c r="J49" s="49"/>
      <c r="K49" s="53"/>
    </row>
    <row r="50" s="1" customFormat="1" ht="14.4" customHeight="1">
      <c r="B50" s="48"/>
      <c r="C50" s="42" t="s">
        <v>119</v>
      </c>
      <c r="D50" s="49"/>
      <c r="E50" s="49"/>
      <c r="F50" s="49"/>
      <c r="G50" s="49"/>
      <c r="H50" s="49"/>
      <c r="I50" s="142"/>
      <c r="J50" s="49"/>
      <c r="K50" s="53"/>
    </row>
    <row r="51" s="1" customFormat="1" ht="17.25" customHeight="1">
      <c r="B51" s="48"/>
      <c r="C51" s="49"/>
      <c r="D51" s="49"/>
      <c r="E51" s="143" t="str">
        <f>E11</f>
        <v>01-5 - Zařízení silnoproudé elektrotechniky, včetně bleskosvodu</v>
      </c>
      <c r="F51" s="49"/>
      <c r="G51" s="49"/>
      <c r="H51" s="49"/>
      <c r="I51" s="142"/>
      <c r="J51" s="49"/>
      <c r="K51" s="53"/>
    </row>
    <row r="52" s="1" customFormat="1" ht="6.96" customHeight="1">
      <c r="B52" s="48"/>
      <c r="C52" s="49"/>
      <c r="D52" s="49"/>
      <c r="E52" s="49"/>
      <c r="F52" s="49"/>
      <c r="G52" s="49"/>
      <c r="H52" s="49"/>
      <c r="I52" s="142"/>
      <c r="J52" s="49"/>
      <c r="K52" s="53"/>
    </row>
    <row r="53" s="1" customFormat="1" ht="18" customHeight="1">
      <c r="B53" s="48"/>
      <c r="C53" s="42" t="s">
        <v>24</v>
      </c>
      <c r="D53" s="49"/>
      <c r="E53" s="49"/>
      <c r="F53" s="37" t="str">
        <f>F14</f>
        <v>Černovice, areál Domova Černovice</v>
      </c>
      <c r="G53" s="49"/>
      <c r="H53" s="49"/>
      <c r="I53" s="144" t="s">
        <v>26</v>
      </c>
      <c r="J53" s="145" t="str">
        <f>IF(J14="","",J14)</f>
        <v>10. 5. 2018</v>
      </c>
      <c r="K53" s="53"/>
    </row>
    <row r="54" s="1" customFormat="1" ht="6.96" customHeight="1">
      <c r="B54" s="48"/>
      <c r="C54" s="49"/>
      <c r="D54" s="49"/>
      <c r="E54" s="49"/>
      <c r="F54" s="49"/>
      <c r="G54" s="49"/>
      <c r="H54" s="49"/>
      <c r="I54" s="142"/>
      <c r="J54" s="49"/>
      <c r="K54" s="53"/>
    </row>
    <row r="55" s="1" customFormat="1">
      <c r="B55" s="48"/>
      <c r="C55" s="42" t="s">
        <v>28</v>
      </c>
      <c r="D55" s="49"/>
      <c r="E55" s="49"/>
      <c r="F55" s="37" t="str">
        <f>E17</f>
        <v>Kraj Vysočina</v>
      </c>
      <c r="G55" s="49"/>
      <c r="H55" s="49"/>
      <c r="I55" s="144" t="s">
        <v>36</v>
      </c>
      <c r="J55" s="46" t="str">
        <f>E23</f>
        <v>PROJEKT CENTRUM NOVA s.r.o.</v>
      </c>
      <c r="K55" s="53"/>
    </row>
    <row r="56" s="1" customFormat="1" ht="14.4" customHeight="1">
      <c r="B56" s="48"/>
      <c r="C56" s="42" t="s">
        <v>34</v>
      </c>
      <c r="D56" s="49"/>
      <c r="E56" s="49"/>
      <c r="F56" s="37" t="str">
        <f>IF(E20="","",E20)</f>
        <v/>
      </c>
      <c r="G56" s="49"/>
      <c r="H56" s="49"/>
      <c r="I56" s="142"/>
      <c r="J56" s="167"/>
      <c r="K56" s="53"/>
    </row>
    <row r="57" s="1" customFormat="1" ht="10.32" customHeight="1">
      <c r="B57" s="48"/>
      <c r="C57" s="49"/>
      <c r="D57" s="49"/>
      <c r="E57" s="49"/>
      <c r="F57" s="49"/>
      <c r="G57" s="49"/>
      <c r="H57" s="49"/>
      <c r="I57" s="142"/>
      <c r="J57" s="49"/>
      <c r="K57" s="53"/>
    </row>
    <row r="58" s="1" customFormat="1" ht="29.28" customHeight="1">
      <c r="B58" s="48"/>
      <c r="C58" s="168" t="s">
        <v>123</v>
      </c>
      <c r="D58" s="157"/>
      <c r="E58" s="157"/>
      <c r="F58" s="157"/>
      <c r="G58" s="157"/>
      <c r="H58" s="157"/>
      <c r="I58" s="169"/>
      <c r="J58" s="170" t="s">
        <v>124</v>
      </c>
      <c r="K58" s="171"/>
    </row>
    <row r="59" s="1" customFormat="1" ht="10.32" customHeight="1">
      <c r="B59" s="48"/>
      <c r="C59" s="49"/>
      <c r="D59" s="49"/>
      <c r="E59" s="49"/>
      <c r="F59" s="49"/>
      <c r="G59" s="49"/>
      <c r="H59" s="49"/>
      <c r="I59" s="142"/>
      <c r="J59" s="49"/>
      <c r="K59" s="53"/>
    </row>
    <row r="60" s="1" customFormat="1" ht="29.28" customHeight="1">
      <c r="B60" s="48"/>
      <c r="C60" s="172" t="s">
        <v>125</v>
      </c>
      <c r="D60" s="49"/>
      <c r="E60" s="49"/>
      <c r="F60" s="49"/>
      <c r="G60" s="49"/>
      <c r="H60" s="49"/>
      <c r="I60" s="142"/>
      <c r="J60" s="153">
        <f>J87</f>
        <v>0</v>
      </c>
      <c r="K60" s="53"/>
      <c r="AU60" s="26" t="s">
        <v>126</v>
      </c>
    </row>
    <row r="61" s="8" customFormat="1" ht="24.96" customHeight="1">
      <c r="B61" s="173"/>
      <c r="C61" s="174"/>
      <c r="D61" s="175" t="s">
        <v>217</v>
      </c>
      <c r="E61" s="176"/>
      <c r="F61" s="176"/>
      <c r="G61" s="176"/>
      <c r="H61" s="176"/>
      <c r="I61" s="177"/>
      <c r="J61" s="178">
        <f>J88</f>
        <v>0</v>
      </c>
      <c r="K61" s="179"/>
    </row>
    <row r="62" s="9" customFormat="1" ht="19.92" customHeight="1">
      <c r="B62" s="180"/>
      <c r="C62" s="181"/>
      <c r="D62" s="182" t="s">
        <v>220</v>
      </c>
      <c r="E62" s="183"/>
      <c r="F62" s="183"/>
      <c r="G62" s="183"/>
      <c r="H62" s="183"/>
      <c r="I62" s="184"/>
      <c r="J62" s="185">
        <f>J89</f>
        <v>0</v>
      </c>
      <c r="K62" s="186"/>
    </row>
    <row r="63" s="8" customFormat="1" ht="24.96" customHeight="1">
      <c r="B63" s="173"/>
      <c r="C63" s="174"/>
      <c r="D63" s="175" t="s">
        <v>1540</v>
      </c>
      <c r="E63" s="176"/>
      <c r="F63" s="176"/>
      <c r="G63" s="176"/>
      <c r="H63" s="176"/>
      <c r="I63" s="177"/>
      <c r="J63" s="178">
        <f>J115</f>
        <v>0</v>
      </c>
      <c r="K63" s="179"/>
    </row>
    <row r="64" s="9" customFormat="1" ht="19.92" customHeight="1">
      <c r="B64" s="180"/>
      <c r="C64" s="181"/>
      <c r="D64" s="182" t="s">
        <v>1541</v>
      </c>
      <c r="E64" s="183"/>
      <c r="F64" s="183"/>
      <c r="G64" s="183"/>
      <c r="H64" s="183"/>
      <c r="I64" s="184"/>
      <c r="J64" s="185">
        <f>J116</f>
        <v>0</v>
      </c>
      <c r="K64" s="186"/>
    </row>
    <row r="65" s="9" customFormat="1" ht="14.88" customHeight="1">
      <c r="B65" s="180"/>
      <c r="C65" s="181"/>
      <c r="D65" s="182" t="s">
        <v>1542</v>
      </c>
      <c r="E65" s="183"/>
      <c r="F65" s="183"/>
      <c r="G65" s="183"/>
      <c r="H65" s="183"/>
      <c r="I65" s="184"/>
      <c r="J65" s="185">
        <f>J134</f>
        <v>0</v>
      </c>
      <c r="K65" s="186"/>
    </row>
    <row r="66" s="1" customFormat="1" ht="21.84" customHeight="1">
      <c r="B66" s="48"/>
      <c r="C66" s="49"/>
      <c r="D66" s="49"/>
      <c r="E66" s="49"/>
      <c r="F66" s="49"/>
      <c r="G66" s="49"/>
      <c r="H66" s="49"/>
      <c r="I66" s="142"/>
      <c r="J66" s="49"/>
      <c r="K66" s="53"/>
    </row>
    <row r="67" s="1" customFormat="1" ht="6.96" customHeight="1">
      <c r="B67" s="69"/>
      <c r="C67" s="70"/>
      <c r="D67" s="70"/>
      <c r="E67" s="70"/>
      <c r="F67" s="70"/>
      <c r="G67" s="70"/>
      <c r="H67" s="70"/>
      <c r="I67" s="164"/>
      <c r="J67" s="70"/>
      <c r="K67" s="71"/>
    </row>
    <row r="71" s="1" customFormat="1" ht="6.96" customHeight="1">
      <c r="B71" s="72"/>
      <c r="C71" s="73"/>
      <c r="D71" s="73"/>
      <c r="E71" s="73"/>
      <c r="F71" s="73"/>
      <c r="G71" s="73"/>
      <c r="H71" s="73"/>
      <c r="I71" s="165"/>
      <c r="J71" s="73"/>
      <c r="K71" s="73"/>
      <c r="L71" s="48"/>
    </row>
    <row r="72" s="1" customFormat="1" ht="36.96" customHeight="1">
      <c r="B72" s="48"/>
      <c r="C72" s="74" t="s">
        <v>129</v>
      </c>
      <c r="L72" s="48"/>
    </row>
    <row r="73" s="1" customFormat="1" ht="6.96" customHeight="1">
      <c r="B73" s="48"/>
      <c r="L73" s="48"/>
    </row>
    <row r="74" s="1" customFormat="1" ht="14.4" customHeight="1">
      <c r="B74" s="48"/>
      <c r="C74" s="76" t="s">
        <v>19</v>
      </c>
      <c r="L74" s="48"/>
    </row>
    <row r="75" s="1" customFormat="1" ht="16.5" customHeight="1">
      <c r="B75" s="48"/>
      <c r="E75" s="187" t="str">
        <f>E7</f>
        <v>Domov Kopretina Černovice – oprava střechy nad severním křídlem</v>
      </c>
      <c r="F75" s="76"/>
      <c r="G75" s="76"/>
      <c r="H75" s="76"/>
      <c r="L75" s="48"/>
    </row>
    <row r="76">
      <c r="B76" s="30"/>
      <c r="C76" s="76" t="s">
        <v>117</v>
      </c>
      <c r="L76" s="30"/>
    </row>
    <row r="77" s="1" customFormat="1" ht="16.5" customHeight="1">
      <c r="B77" s="48"/>
      <c r="E77" s="187" t="s">
        <v>208</v>
      </c>
      <c r="F77" s="1"/>
      <c r="G77" s="1"/>
      <c r="H77" s="1"/>
      <c r="L77" s="48"/>
    </row>
    <row r="78" s="1" customFormat="1" ht="14.4" customHeight="1">
      <c r="B78" s="48"/>
      <c r="C78" s="76" t="s">
        <v>119</v>
      </c>
      <c r="L78" s="48"/>
    </row>
    <row r="79" s="1" customFormat="1" ht="17.25" customHeight="1">
      <c r="B79" s="48"/>
      <c r="E79" s="79" t="str">
        <f>E11</f>
        <v>01-5 - Zařízení silnoproudé elektrotechniky, včetně bleskosvodu</v>
      </c>
      <c r="F79" s="1"/>
      <c r="G79" s="1"/>
      <c r="H79" s="1"/>
      <c r="L79" s="48"/>
    </row>
    <row r="80" s="1" customFormat="1" ht="6.96" customHeight="1">
      <c r="B80" s="48"/>
      <c r="L80" s="48"/>
    </row>
    <row r="81" s="1" customFormat="1" ht="18" customHeight="1">
      <c r="B81" s="48"/>
      <c r="C81" s="76" t="s">
        <v>24</v>
      </c>
      <c r="F81" s="188" t="str">
        <f>F14</f>
        <v>Černovice, areál Domova Černovice</v>
      </c>
      <c r="I81" s="189" t="s">
        <v>26</v>
      </c>
      <c r="J81" s="81" t="str">
        <f>IF(J14="","",J14)</f>
        <v>10. 5. 2018</v>
      </c>
      <c r="L81" s="48"/>
    </row>
    <row r="82" s="1" customFormat="1" ht="6.96" customHeight="1">
      <c r="B82" s="48"/>
      <c r="L82" s="48"/>
    </row>
    <row r="83" s="1" customFormat="1">
      <c r="B83" s="48"/>
      <c r="C83" s="76" t="s">
        <v>28</v>
      </c>
      <c r="F83" s="188" t="str">
        <f>E17</f>
        <v>Kraj Vysočina</v>
      </c>
      <c r="I83" s="189" t="s">
        <v>36</v>
      </c>
      <c r="J83" s="188" t="str">
        <f>E23</f>
        <v>PROJEKT CENTRUM NOVA s.r.o.</v>
      </c>
      <c r="L83" s="48"/>
    </row>
    <row r="84" s="1" customFormat="1" ht="14.4" customHeight="1">
      <c r="B84" s="48"/>
      <c r="C84" s="76" t="s">
        <v>34</v>
      </c>
      <c r="F84" s="188" t="str">
        <f>IF(E20="","",E20)</f>
        <v/>
      </c>
      <c r="L84" s="48"/>
    </row>
    <row r="85" s="1" customFormat="1" ht="10.32" customHeight="1">
      <c r="B85" s="48"/>
      <c r="L85" s="48"/>
    </row>
    <row r="86" s="10" customFormat="1" ht="29.28" customHeight="1">
      <c r="B86" s="190"/>
      <c r="C86" s="191" t="s">
        <v>130</v>
      </c>
      <c r="D86" s="192" t="s">
        <v>62</v>
      </c>
      <c r="E86" s="192" t="s">
        <v>58</v>
      </c>
      <c r="F86" s="192" t="s">
        <v>131</v>
      </c>
      <c r="G86" s="192" t="s">
        <v>132</v>
      </c>
      <c r="H86" s="192" t="s">
        <v>133</v>
      </c>
      <c r="I86" s="193" t="s">
        <v>134</v>
      </c>
      <c r="J86" s="192" t="s">
        <v>124</v>
      </c>
      <c r="K86" s="194" t="s">
        <v>135</v>
      </c>
      <c r="L86" s="190"/>
      <c r="M86" s="94" t="s">
        <v>136</v>
      </c>
      <c r="N86" s="95" t="s">
        <v>47</v>
      </c>
      <c r="O86" s="95" t="s">
        <v>137</v>
      </c>
      <c r="P86" s="95" t="s">
        <v>138</v>
      </c>
      <c r="Q86" s="95" t="s">
        <v>139</v>
      </c>
      <c r="R86" s="95" t="s">
        <v>140</v>
      </c>
      <c r="S86" s="95" t="s">
        <v>141</v>
      </c>
      <c r="T86" s="96" t="s">
        <v>142</v>
      </c>
    </row>
    <row r="87" s="1" customFormat="1" ht="29.28" customHeight="1">
      <c r="B87" s="48"/>
      <c r="C87" s="98" t="s">
        <v>125</v>
      </c>
      <c r="J87" s="195">
        <f>BK87</f>
        <v>0</v>
      </c>
      <c r="L87" s="48"/>
      <c r="M87" s="97"/>
      <c r="N87" s="84"/>
      <c r="O87" s="84"/>
      <c r="P87" s="196">
        <f>P88+P115</f>
        <v>0</v>
      </c>
      <c r="Q87" s="84"/>
      <c r="R87" s="196">
        <f>R88+R115</f>
        <v>0.11897000000000001</v>
      </c>
      <c r="S87" s="84"/>
      <c r="T87" s="197">
        <f>T88+T115</f>
        <v>0</v>
      </c>
      <c r="AT87" s="26" t="s">
        <v>76</v>
      </c>
      <c r="AU87" s="26" t="s">
        <v>126</v>
      </c>
      <c r="BK87" s="198">
        <f>BK88+BK115</f>
        <v>0</v>
      </c>
    </row>
    <row r="88" s="11" customFormat="1" ht="37.44" customHeight="1">
      <c r="B88" s="199"/>
      <c r="D88" s="200" t="s">
        <v>76</v>
      </c>
      <c r="E88" s="201" t="s">
        <v>397</v>
      </c>
      <c r="F88" s="201" t="s">
        <v>398</v>
      </c>
      <c r="I88" s="202"/>
      <c r="J88" s="203">
        <f>BK88</f>
        <v>0</v>
      </c>
      <c r="L88" s="199"/>
      <c r="M88" s="204"/>
      <c r="N88" s="205"/>
      <c r="O88" s="205"/>
      <c r="P88" s="206">
        <f>P89</f>
        <v>0</v>
      </c>
      <c r="Q88" s="205"/>
      <c r="R88" s="206">
        <f>R89</f>
        <v>0.093980000000000008</v>
      </c>
      <c r="S88" s="205"/>
      <c r="T88" s="207">
        <f>T89</f>
        <v>0</v>
      </c>
      <c r="AR88" s="200" t="s">
        <v>89</v>
      </c>
      <c r="AT88" s="208" t="s">
        <v>76</v>
      </c>
      <c r="AU88" s="208" t="s">
        <v>77</v>
      </c>
      <c r="AY88" s="200" t="s">
        <v>146</v>
      </c>
      <c r="BK88" s="209">
        <f>BK89</f>
        <v>0</v>
      </c>
    </row>
    <row r="89" s="11" customFormat="1" ht="19.92" customHeight="1">
      <c r="B89" s="199"/>
      <c r="D89" s="200" t="s">
        <v>76</v>
      </c>
      <c r="E89" s="210" t="s">
        <v>421</v>
      </c>
      <c r="F89" s="210" t="s">
        <v>422</v>
      </c>
      <c r="I89" s="202"/>
      <c r="J89" s="211">
        <f>BK89</f>
        <v>0</v>
      </c>
      <c r="L89" s="199"/>
      <c r="M89" s="204"/>
      <c r="N89" s="205"/>
      <c r="O89" s="205"/>
      <c r="P89" s="206">
        <f>SUM(P90:P114)</f>
        <v>0</v>
      </c>
      <c r="Q89" s="205"/>
      <c r="R89" s="206">
        <f>SUM(R90:R114)</f>
        <v>0.093980000000000008</v>
      </c>
      <c r="S89" s="205"/>
      <c r="T89" s="207">
        <f>SUM(T90:T114)</f>
        <v>0</v>
      </c>
      <c r="AR89" s="200" t="s">
        <v>89</v>
      </c>
      <c r="AT89" s="208" t="s">
        <v>76</v>
      </c>
      <c r="AU89" s="208" t="s">
        <v>84</v>
      </c>
      <c r="AY89" s="200" t="s">
        <v>146</v>
      </c>
      <c r="BK89" s="209">
        <f>SUM(BK90:BK114)</f>
        <v>0</v>
      </c>
    </row>
    <row r="90" s="1" customFormat="1" ht="16.5" customHeight="1">
      <c r="B90" s="212"/>
      <c r="C90" s="213" t="s">
        <v>84</v>
      </c>
      <c r="D90" s="213" t="s">
        <v>148</v>
      </c>
      <c r="E90" s="214" t="s">
        <v>1543</v>
      </c>
      <c r="F90" s="215" t="s">
        <v>1544</v>
      </c>
      <c r="G90" s="216" t="s">
        <v>287</v>
      </c>
      <c r="H90" s="217">
        <v>1</v>
      </c>
      <c r="I90" s="218"/>
      <c r="J90" s="219">
        <f>ROUND(I90*H90,2)</f>
        <v>0</v>
      </c>
      <c r="K90" s="215" t="s">
        <v>1545</v>
      </c>
      <c r="L90" s="48"/>
      <c r="M90" s="220" t="s">
        <v>5</v>
      </c>
      <c r="N90" s="221" t="s">
        <v>49</v>
      </c>
      <c r="O90" s="49"/>
      <c r="P90" s="222">
        <f>O90*H90</f>
        <v>0</v>
      </c>
      <c r="Q90" s="222">
        <v>0</v>
      </c>
      <c r="R90" s="222">
        <f>Q90*H90</f>
        <v>0</v>
      </c>
      <c r="S90" s="222">
        <v>0</v>
      </c>
      <c r="T90" s="223">
        <f>S90*H90</f>
        <v>0</v>
      </c>
      <c r="AR90" s="26" t="s">
        <v>329</v>
      </c>
      <c r="AT90" s="26" t="s">
        <v>148</v>
      </c>
      <c r="AU90" s="26" t="s">
        <v>89</v>
      </c>
      <c r="AY90" s="26" t="s">
        <v>146</v>
      </c>
      <c r="BE90" s="224">
        <f>IF(N90="základní",J90,0)</f>
        <v>0</v>
      </c>
      <c r="BF90" s="224">
        <f>IF(N90="snížená",J90,0)</f>
        <v>0</v>
      </c>
      <c r="BG90" s="224">
        <f>IF(N90="zákl. přenesená",J90,0)</f>
        <v>0</v>
      </c>
      <c r="BH90" s="224">
        <f>IF(N90="sníž. přenesená",J90,0)</f>
        <v>0</v>
      </c>
      <c r="BI90" s="224">
        <f>IF(N90="nulová",J90,0)</f>
        <v>0</v>
      </c>
      <c r="BJ90" s="26" t="s">
        <v>89</v>
      </c>
      <c r="BK90" s="224">
        <f>ROUND(I90*H90,2)</f>
        <v>0</v>
      </c>
      <c r="BL90" s="26" t="s">
        <v>329</v>
      </c>
      <c r="BM90" s="26" t="s">
        <v>1546</v>
      </c>
    </row>
    <row r="91" s="1" customFormat="1" ht="16.5" customHeight="1">
      <c r="B91" s="212"/>
      <c r="C91" s="213" t="s">
        <v>89</v>
      </c>
      <c r="D91" s="213" t="s">
        <v>148</v>
      </c>
      <c r="E91" s="214" t="s">
        <v>1547</v>
      </c>
      <c r="F91" s="215" t="s">
        <v>1548</v>
      </c>
      <c r="G91" s="216" t="s">
        <v>426</v>
      </c>
      <c r="H91" s="217">
        <v>40</v>
      </c>
      <c r="I91" s="218"/>
      <c r="J91" s="219">
        <f>ROUND(I91*H91,2)</f>
        <v>0</v>
      </c>
      <c r="K91" s="215" t="s">
        <v>233</v>
      </c>
      <c r="L91" s="48"/>
      <c r="M91" s="220" t="s">
        <v>5</v>
      </c>
      <c r="N91" s="221" t="s">
        <v>49</v>
      </c>
      <c r="O91" s="49"/>
      <c r="P91" s="222">
        <f>O91*H91</f>
        <v>0</v>
      </c>
      <c r="Q91" s="222">
        <v>0</v>
      </c>
      <c r="R91" s="222">
        <f>Q91*H91</f>
        <v>0</v>
      </c>
      <c r="S91" s="222">
        <v>0</v>
      </c>
      <c r="T91" s="223">
        <f>S91*H91</f>
        <v>0</v>
      </c>
      <c r="AR91" s="26" t="s">
        <v>329</v>
      </c>
      <c r="AT91" s="26" t="s">
        <v>148</v>
      </c>
      <c r="AU91" s="26" t="s">
        <v>89</v>
      </c>
      <c r="AY91" s="26" t="s">
        <v>146</v>
      </c>
      <c r="BE91" s="224">
        <f>IF(N91="základní",J91,0)</f>
        <v>0</v>
      </c>
      <c r="BF91" s="224">
        <f>IF(N91="snížená",J91,0)</f>
        <v>0</v>
      </c>
      <c r="BG91" s="224">
        <f>IF(N91="zákl. přenesená",J91,0)</f>
        <v>0</v>
      </c>
      <c r="BH91" s="224">
        <f>IF(N91="sníž. přenesená",J91,0)</f>
        <v>0</v>
      </c>
      <c r="BI91" s="224">
        <f>IF(N91="nulová",J91,0)</f>
        <v>0</v>
      </c>
      <c r="BJ91" s="26" t="s">
        <v>89</v>
      </c>
      <c r="BK91" s="224">
        <f>ROUND(I91*H91,2)</f>
        <v>0</v>
      </c>
      <c r="BL91" s="26" t="s">
        <v>329</v>
      </c>
      <c r="BM91" s="26" t="s">
        <v>1549</v>
      </c>
    </row>
    <row r="92" s="1" customFormat="1" ht="16.5" customHeight="1">
      <c r="B92" s="212"/>
      <c r="C92" s="266" t="s">
        <v>159</v>
      </c>
      <c r="D92" s="266" t="s">
        <v>881</v>
      </c>
      <c r="E92" s="267" t="s">
        <v>1550</v>
      </c>
      <c r="F92" s="268" t="s">
        <v>1551</v>
      </c>
      <c r="G92" s="269" t="s">
        <v>426</v>
      </c>
      <c r="H92" s="270">
        <v>40</v>
      </c>
      <c r="I92" s="271"/>
      <c r="J92" s="272">
        <f>ROUND(I92*H92,2)</f>
        <v>0</v>
      </c>
      <c r="K92" s="268" t="s">
        <v>233</v>
      </c>
      <c r="L92" s="273"/>
      <c r="M92" s="274" t="s">
        <v>5</v>
      </c>
      <c r="N92" s="275" t="s">
        <v>49</v>
      </c>
      <c r="O92" s="49"/>
      <c r="P92" s="222">
        <f>O92*H92</f>
        <v>0</v>
      </c>
      <c r="Q92" s="222">
        <v>0.00010000000000000001</v>
      </c>
      <c r="R92" s="222">
        <f>Q92*H92</f>
        <v>0.0040000000000000001</v>
      </c>
      <c r="S92" s="222">
        <v>0</v>
      </c>
      <c r="T92" s="223">
        <f>S92*H92</f>
        <v>0</v>
      </c>
      <c r="AR92" s="26" t="s">
        <v>452</v>
      </c>
      <c r="AT92" s="26" t="s">
        <v>881</v>
      </c>
      <c r="AU92" s="26" t="s">
        <v>89</v>
      </c>
      <c r="AY92" s="26" t="s">
        <v>146</v>
      </c>
      <c r="BE92" s="224">
        <f>IF(N92="základní",J92,0)</f>
        <v>0</v>
      </c>
      <c r="BF92" s="224">
        <f>IF(N92="snížená",J92,0)</f>
        <v>0</v>
      </c>
      <c r="BG92" s="224">
        <f>IF(N92="zákl. přenesená",J92,0)</f>
        <v>0</v>
      </c>
      <c r="BH92" s="224">
        <f>IF(N92="sníž. přenesená",J92,0)</f>
        <v>0</v>
      </c>
      <c r="BI92" s="224">
        <f>IF(N92="nulová",J92,0)</f>
        <v>0</v>
      </c>
      <c r="BJ92" s="26" t="s">
        <v>89</v>
      </c>
      <c r="BK92" s="224">
        <f>ROUND(I92*H92,2)</f>
        <v>0</v>
      </c>
      <c r="BL92" s="26" t="s">
        <v>329</v>
      </c>
      <c r="BM92" s="26" t="s">
        <v>1552</v>
      </c>
    </row>
    <row r="93" s="1" customFormat="1" ht="16.5" customHeight="1">
      <c r="B93" s="212"/>
      <c r="C93" s="213" t="s">
        <v>145</v>
      </c>
      <c r="D93" s="213" t="s">
        <v>148</v>
      </c>
      <c r="E93" s="214" t="s">
        <v>1553</v>
      </c>
      <c r="F93" s="215" t="s">
        <v>1554</v>
      </c>
      <c r="G93" s="216" t="s">
        <v>426</v>
      </c>
      <c r="H93" s="217">
        <v>101</v>
      </c>
      <c r="I93" s="218"/>
      <c r="J93" s="219">
        <f>ROUND(I93*H93,2)</f>
        <v>0</v>
      </c>
      <c r="K93" s="215" t="s">
        <v>1545</v>
      </c>
      <c r="L93" s="48"/>
      <c r="M93" s="220" t="s">
        <v>5</v>
      </c>
      <c r="N93" s="221" t="s">
        <v>49</v>
      </c>
      <c r="O93" s="49"/>
      <c r="P93" s="222">
        <f>O93*H93</f>
        <v>0</v>
      </c>
      <c r="Q93" s="222">
        <v>0</v>
      </c>
      <c r="R93" s="222">
        <f>Q93*H93</f>
        <v>0</v>
      </c>
      <c r="S93" s="222">
        <v>0</v>
      </c>
      <c r="T93" s="223">
        <f>S93*H93</f>
        <v>0</v>
      </c>
      <c r="AR93" s="26" t="s">
        <v>329</v>
      </c>
      <c r="AT93" s="26" t="s">
        <v>148</v>
      </c>
      <c r="AU93" s="26" t="s">
        <v>89</v>
      </c>
      <c r="AY93" s="26" t="s">
        <v>146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26" t="s">
        <v>89</v>
      </c>
      <c r="BK93" s="224">
        <f>ROUND(I93*H93,2)</f>
        <v>0</v>
      </c>
      <c r="BL93" s="26" t="s">
        <v>329</v>
      </c>
      <c r="BM93" s="26" t="s">
        <v>1555</v>
      </c>
    </row>
    <row r="94" s="13" customFormat="1">
      <c r="B94" s="239"/>
      <c r="D94" s="225" t="s">
        <v>236</v>
      </c>
      <c r="E94" s="240" t="s">
        <v>5</v>
      </c>
      <c r="F94" s="241" t="s">
        <v>1556</v>
      </c>
      <c r="H94" s="242">
        <v>101</v>
      </c>
      <c r="I94" s="243"/>
      <c r="L94" s="239"/>
      <c r="M94" s="244"/>
      <c r="N94" s="245"/>
      <c r="O94" s="245"/>
      <c r="P94" s="245"/>
      <c r="Q94" s="245"/>
      <c r="R94" s="245"/>
      <c r="S94" s="245"/>
      <c r="T94" s="246"/>
      <c r="AT94" s="240" t="s">
        <v>236</v>
      </c>
      <c r="AU94" s="240" t="s">
        <v>89</v>
      </c>
      <c r="AV94" s="13" t="s">
        <v>89</v>
      </c>
      <c r="AW94" s="13" t="s">
        <v>40</v>
      </c>
      <c r="AX94" s="13" t="s">
        <v>84</v>
      </c>
      <c r="AY94" s="240" t="s">
        <v>146</v>
      </c>
    </row>
    <row r="95" s="1" customFormat="1" ht="16.5" customHeight="1">
      <c r="B95" s="212"/>
      <c r="C95" s="266" t="s">
        <v>168</v>
      </c>
      <c r="D95" s="266" t="s">
        <v>881</v>
      </c>
      <c r="E95" s="267" t="s">
        <v>1557</v>
      </c>
      <c r="F95" s="268" t="s">
        <v>1558</v>
      </c>
      <c r="G95" s="269" t="s">
        <v>1559</v>
      </c>
      <c r="H95" s="270">
        <v>43.200000000000003</v>
      </c>
      <c r="I95" s="271"/>
      <c r="J95" s="272">
        <f>ROUND(I95*H95,2)</f>
        <v>0</v>
      </c>
      <c r="K95" s="268" t="s">
        <v>233</v>
      </c>
      <c r="L95" s="273"/>
      <c r="M95" s="274" t="s">
        <v>5</v>
      </c>
      <c r="N95" s="275" t="s">
        <v>49</v>
      </c>
      <c r="O95" s="49"/>
      <c r="P95" s="222">
        <f>O95*H95</f>
        <v>0</v>
      </c>
      <c r="Q95" s="222">
        <v>0.001</v>
      </c>
      <c r="R95" s="222">
        <f>Q95*H95</f>
        <v>0.043200000000000002</v>
      </c>
      <c r="S95" s="222">
        <v>0</v>
      </c>
      <c r="T95" s="223">
        <f>S95*H95</f>
        <v>0</v>
      </c>
      <c r="AR95" s="26" t="s">
        <v>452</v>
      </c>
      <c r="AT95" s="26" t="s">
        <v>881</v>
      </c>
      <c r="AU95" s="26" t="s">
        <v>89</v>
      </c>
      <c r="AY95" s="26" t="s">
        <v>146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26" t="s">
        <v>89</v>
      </c>
      <c r="BK95" s="224">
        <f>ROUND(I95*H95,2)</f>
        <v>0</v>
      </c>
      <c r="BL95" s="26" t="s">
        <v>329</v>
      </c>
      <c r="BM95" s="26" t="s">
        <v>1560</v>
      </c>
    </row>
    <row r="96" s="1" customFormat="1">
      <c r="B96" s="48"/>
      <c r="D96" s="225" t="s">
        <v>153</v>
      </c>
      <c r="F96" s="226" t="s">
        <v>1561</v>
      </c>
      <c r="I96" s="227"/>
      <c r="L96" s="48"/>
      <c r="M96" s="228"/>
      <c r="N96" s="49"/>
      <c r="O96" s="49"/>
      <c r="P96" s="49"/>
      <c r="Q96" s="49"/>
      <c r="R96" s="49"/>
      <c r="S96" s="49"/>
      <c r="T96" s="87"/>
      <c r="AT96" s="26" t="s">
        <v>153</v>
      </c>
      <c r="AU96" s="26" t="s">
        <v>89</v>
      </c>
    </row>
    <row r="97" s="13" customFormat="1">
      <c r="B97" s="239"/>
      <c r="D97" s="225" t="s">
        <v>236</v>
      </c>
      <c r="E97" s="240" t="s">
        <v>5</v>
      </c>
      <c r="F97" s="241" t="s">
        <v>1562</v>
      </c>
      <c r="H97" s="242">
        <v>43.200000000000003</v>
      </c>
      <c r="I97" s="243"/>
      <c r="L97" s="239"/>
      <c r="M97" s="244"/>
      <c r="N97" s="245"/>
      <c r="O97" s="245"/>
      <c r="P97" s="245"/>
      <c r="Q97" s="245"/>
      <c r="R97" s="245"/>
      <c r="S97" s="245"/>
      <c r="T97" s="246"/>
      <c r="AT97" s="240" t="s">
        <v>236</v>
      </c>
      <c r="AU97" s="240" t="s">
        <v>89</v>
      </c>
      <c r="AV97" s="13" t="s">
        <v>89</v>
      </c>
      <c r="AW97" s="13" t="s">
        <v>40</v>
      </c>
      <c r="AX97" s="13" t="s">
        <v>84</v>
      </c>
      <c r="AY97" s="240" t="s">
        <v>146</v>
      </c>
    </row>
    <row r="98" s="1" customFormat="1" ht="16.5" customHeight="1">
      <c r="B98" s="212"/>
      <c r="C98" s="266" t="s">
        <v>173</v>
      </c>
      <c r="D98" s="266" t="s">
        <v>881</v>
      </c>
      <c r="E98" s="267" t="s">
        <v>1563</v>
      </c>
      <c r="F98" s="268" t="s">
        <v>1564</v>
      </c>
      <c r="G98" s="269" t="s">
        <v>1559</v>
      </c>
      <c r="H98" s="270">
        <v>3.1000000000000001</v>
      </c>
      <c r="I98" s="271"/>
      <c r="J98" s="272">
        <f>ROUND(I98*H98,2)</f>
        <v>0</v>
      </c>
      <c r="K98" s="268" t="s">
        <v>5</v>
      </c>
      <c r="L98" s="273"/>
      <c r="M98" s="274" t="s">
        <v>5</v>
      </c>
      <c r="N98" s="275" t="s">
        <v>49</v>
      </c>
      <c r="O98" s="49"/>
      <c r="P98" s="222">
        <f>O98*H98</f>
        <v>0</v>
      </c>
      <c r="Q98" s="222">
        <v>0.001</v>
      </c>
      <c r="R98" s="222">
        <f>Q98*H98</f>
        <v>0.0031000000000000003</v>
      </c>
      <c r="S98" s="222">
        <v>0</v>
      </c>
      <c r="T98" s="223">
        <f>S98*H98</f>
        <v>0</v>
      </c>
      <c r="AR98" s="26" t="s">
        <v>452</v>
      </c>
      <c r="AT98" s="26" t="s">
        <v>881</v>
      </c>
      <c r="AU98" s="26" t="s">
        <v>89</v>
      </c>
      <c r="AY98" s="26" t="s">
        <v>146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26" t="s">
        <v>89</v>
      </c>
      <c r="BK98" s="224">
        <f>ROUND(I98*H98,2)</f>
        <v>0</v>
      </c>
      <c r="BL98" s="26" t="s">
        <v>329</v>
      </c>
      <c r="BM98" s="26" t="s">
        <v>1565</v>
      </c>
    </row>
    <row r="99" s="1" customFormat="1">
      <c r="B99" s="48"/>
      <c r="D99" s="225" t="s">
        <v>153</v>
      </c>
      <c r="F99" s="226" t="s">
        <v>1566</v>
      </c>
      <c r="I99" s="227"/>
      <c r="L99" s="48"/>
      <c r="M99" s="228"/>
      <c r="N99" s="49"/>
      <c r="O99" s="49"/>
      <c r="P99" s="49"/>
      <c r="Q99" s="49"/>
      <c r="R99" s="49"/>
      <c r="S99" s="49"/>
      <c r="T99" s="87"/>
      <c r="AT99" s="26" t="s">
        <v>153</v>
      </c>
      <c r="AU99" s="26" t="s">
        <v>89</v>
      </c>
    </row>
    <row r="100" s="13" customFormat="1">
      <c r="B100" s="239"/>
      <c r="D100" s="225" t="s">
        <v>236</v>
      </c>
      <c r="E100" s="240" t="s">
        <v>5</v>
      </c>
      <c r="F100" s="241" t="s">
        <v>1567</v>
      </c>
      <c r="H100" s="242">
        <v>3.1000000000000001</v>
      </c>
      <c r="I100" s="243"/>
      <c r="L100" s="239"/>
      <c r="M100" s="244"/>
      <c r="N100" s="245"/>
      <c r="O100" s="245"/>
      <c r="P100" s="245"/>
      <c r="Q100" s="245"/>
      <c r="R100" s="245"/>
      <c r="S100" s="245"/>
      <c r="T100" s="246"/>
      <c r="AT100" s="240" t="s">
        <v>236</v>
      </c>
      <c r="AU100" s="240" t="s">
        <v>89</v>
      </c>
      <c r="AV100" s="13" t="s">
        <v>89</v>
      </c>
      <c r="AW100" s="13" t="s">
        <v>40</v>
      </c>
      <c r="AX100" s="13" t="s">
        <v>84</v>
      </c>
      <c r="AY100" s="240" t="s">
        <v>146</v>
      </c>
    </row>
    <row r="101" s="1" customFormat="1" ht="16.5" customHeight="1">
      <c r="B101" s="212"/>
      <c r="C101" s="266" t="s">
        <v>178</v>
      </c>
      <c r="D101" s="266" t="s">
        <v>881</v>
      </c>
      <c r="E101" s="267" t="s">
        <v>1568</v>
      </c>
      <c r="F101" s="268" t="s">
        <v>1569</v>
      </c>
      <c r="G101" s="269" t="s">
        <v>287</v>
      </c>
      <c r="H101" s="270">
        <v>44</v>
      </c>
      <c r="I101" s="271"/>
      <c r="J101" s="272">
        <f>ROUND(I101*H101,2)</f>
        <v>0</v>
      </c>
      <c r="K101" s="268" t="s">
        <v>233</v>
      </c>
      <c r="L101" s="273"/>
      <c r="M101" s="274" t="s">
        <v>5</v>
      </c>
      <c r="N101" s="275" t="s">
        <v>49</v>
      </c>
      <c r="O101" s="49"/>
      <c r="P101" s="222">
        <f>O101*H101</f>
        <v>0</v>
      </c>
      <c r="Q101" s="222">
        <v>0.00036000000000000002</v>
      </c>
      <c r="R101" s="222">
        <f>Q101*H101</f>
        <v>0.01584</v>
      </c>
      <c r="S101" s="222">
        <v>0</v>
      </c>
      <c r="T101" s="223">
        <f>S101*H101</f>
        <v>0</v>
      </c>
      <c r="AR101" s="26" t="s">
        <v>452</v>
      </c>
      <c r="AT101" s="26" t="s">
        <v>881</v>
      </c>
      <c r="AU101" s="26" t="s">
        <v>89</v>
      </c>
      <c r="AY101" s="26" t="s">
        <v>146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26" t="s">
        <v>89</v>
      </c>
      <c r="BK101" s="224">
        <f>ROUND(I101*H101,2)</f>
        <v>0</v>
      </c>
      <c r="BL101" s="26" t="s">
        <v>329</v>
      </c>
      <c r="BM101" s="26" t="s">
        <v>1570</v>
      </c>
    </row>
    <row r="102" s="13" customFormat="1">
      <c r="B102" s="239"/>
      <c r="D102" s="225" t="s">
        <v>236</v>
      </c>
      <c r="E102" s="240" t="s">
        <v>5</v>
      </c>
      <c r="F102" s="241" t="s">
        <v>1571</v>
      </c>
      <c r="H102" s="242">
        <v>44</v>
      </c>
      <c r="I102" s="243"/>
      <c r="L102" s="239"/>
      <c r="M102" s="244"/>
      <c r="N102" s="245"/>
      <c r="O102" s="245"/>
      <c r="P102" s="245"/>
      <c r="Q102" s="245"/>
      <c r="R102" s="245"/>
      <c r="S102" s="245"/>
      <c r="T102" s="246"/>
      <c r="AT102" s="240" t="s">
        <v>236</v>
      </c>
      <c r="AU102" s="240" t="s">
        <v>89</v>
      </c>
      <c r="AV102" s="13" t="s">
        <v>89</v>
      </c>
      <c r="AW102" s="13" t="s">
        <v>40</v>
      </c>
      <c r="AX102" s="13" t="s">
        <v>84</v>
      </c>
      <c r="AY102" s="240" t="s">
        <v>146</v>
      </c>
    </row>
    <row r="103" s="1" customFormat="1" ht="16.5" customHeight="1">
      <c r="B103" s="212"/>
      <c r="C103" s="266" t="s">
        <v>183</v>
      </c>
      <c r="D103" s="266" t="s">
        <v>881</v>
      </c>
      <c r="E103" s="267" t="s">
        <v>1572</v>
      </c>
      <c r="F103" s="268" t="s">
        <v>1573</v>
      </c>
      <c r="G103" s="269" t="s">
        <v>287</v>
      </c>
      <c r="H103" s="270">
        <v>16</v>
      </c>
      <c r="I103" s="271"/>
      <c r="J103" s="272">
        <f>ROUND(I103*H103,2)</f>
        <v>0</v>
      </c>
      <c r="K103" s="268" t="s">
        <v>233</v>
      </c>
      <c r="L103" s="273"/>
      <c r="M103" s="274" t="s">
        <v>5</v>
      </c>
      <c r="N103" s="275" t="s">
        <v>49</v>
      </c>
      <c r="O103" s="49"/>
      <c r="P103" s="222">
        <f>O103*H103</f>
        <v>0</v>
      </c>
      <c r="Q103" s="222">
        <v>0.00023000000000000001</v>
      </c>
      <c r="R103" s="222">
        <f>Q103*H103</f>
        <v>0.0036800000000000001</v>
      </c>
      <c r="S103" s="222">
        <v>0</v>
      </c>
      <c r="T103" s="223">
        <f>S103*H103</f>
        <v>0</v>
      </c>
      <c r="AR103" s="26" t="s">
        <v>452</v>
      </c>
      <c r="AT103" s="26" t="s">
        <v>881</v>
      </c>
      <c r="AU103" s="26" t="s">
        <v>89</v>
      </c>
      <c r="AY103" s="26" t="s">
        <v>146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26" t="s">
        <v>89</v>
      </c>
      <c r="BK103" s="224">
        <f>ROUND(I103*H103,2)</f>
        <v>0</v>
      </c>
      <c r="BL103" s="26" t="s">
        <v>329</v>
      </c>
      <c r="BM103" s="26" t="s">
        <v>1574</v>
      </c>
    </row>
    <row r="104" s="1" customFormat="1">
      <c r="B104" s="48"/>
      <c r="D104" s="225" t="s">
        <v>153</v>
      </c>
      <c r="F104" s="226" t="s">
        <v>1573</v>
      </c>
      <c r="I104" s="227"/>
      <c r="L104" s="48"/>
      <c r="M104" s="228"/>
      <c r="N104" s="49"/>
      <c r="O104" s="49"/>
      <c r="P104" s="49"/>
      <c r="Q104" s="49"/>
      <c r="R104" s="49"/>
      <c r="S104" s="49"/>
      <c r="T104" s="87"/>
      <c r="AT104" s="26" t="s">
        <v>153</v>
      </c>
      <c r="AU104" s="26" t="s">
        <v>89</v>
      </c>
    </row>
    <row r="105" s="1" customFormat="1" ht="16.5" customHeight="1">
      <c r="B105" s="212"/>
      <c r="C105" s="266" t="s">
        <v>188</v>
      </c>
      <c r="D105" s="266" t="s">
        <v>881</v>
      </c>
      <c r="E105" s="267" t="s">
        <v>1575</v>
      </c>
      <c r="F105" s="268" t="s">
        <v>1576</v>
      </c>
      <c r="G105" s="269" t="s">
        <v>287</v>
      </c>
      <c r="H105" s="270">
        <v>5</v>
      </c>
      <c r="I105" s="271"/>
      <c r="J105" s="272">
        <f>ROUND(I105*H105,2)</f>
        <v>0</v>
      </c>
      <c r="K105" s="268" t="s">
        <v>233</v>
      </c>
      <c r="L105" s="273"/>
      <c r="M105" s="274" t="s">
        <v>5</v>
      </c>
      <c r="N105" s="275" t="s">
        <v>49</v>
      </c>
      <c r="O105" s="49"/>
      <c r="P105" s="222">
        <f>O105*H105</f>
        <v>0</v>
      </c>
      <c r="Q105" s="222">
        <v>0.00021000000000000001</v>
      </c>
      <c r="R105" s="222">
        <f>Q105*H105</f>
        <v>0.0010500000000000002</v>
      </c>
      <c r="S105" s="222">
        <v>0</v>
      </c>
      <c r="T105" s="223">
        <f>S105*H105</f>
        <v>0</v>
      </c>
      <c r="AR105" s="26" t="s">
        <v>452</v>
      </c>
      <c r="AT105" s="26" t="s">
        <v>881</v>
      </c>
      <c r="AU105" s="26" t="s">
        <v>89</v>
      </c>
      <c r="AY105" s="26" t="s">
        <v>146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26" t="s">
        <v>89</v>
      </c>
      <c r="BK105" s="224">
        <f>ROUND(I105*H105,2)</f>
        <v>0</v>
      </c>
      <c r="BL105" s="26" t="s">
        <v>329</v>
      </c>
      <c r="BM105" s="26" t="s">
        <v>1577</v>
      </c>
    </row>
    <row r="106" s="1" customFormat="1" ht="16.5" customHeight="1">
      <c r="B106" s="212"/>
      <c r="C106" s="213" t="s">
        <v>192</v>
      </c>
      <c r="D106" s="213" t="s">
        <v>148</v>
      </c>
      <c r="E106" s="214" t="s">
        <v>1578</v>
      </c>
      <c r="F106" s="215" t="s">
        <v>1579</v>
      </c>
      <c r="G106" s="216" t="s">
        <v>287</v>
      </c>
      <c r="H106" s="217">
        <v>1</v>
      </c>
      <c r="I106" s="218"/>
      <c r="J106" s="219">
        <f>ROUND(I106*H106,2)</f>
        <v>0</v>
      </c>
      <c r="K106" s="215" t="s">
        <v>1545</v>
      </c>
      <c r="L106" s="48"/>
      <c r="M106" s="220" t="s">
        <v>5</v>
      </c>
      <c r="N106" s="221" t="s">
        <v>49</v>
      </c>
      <c r="O106" s="49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AR106" s="26" t="s">
        <v>329</v>
      </c>
      <c r="AT106" s="26" t="s">
        <v>148</v>
      </c>
      <c r="AU106" s="26" t="s">
        <v>89</v>
      </c>
      <c r="AY106" s="26" t="s">
        <v>146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26" t="s">
        <v>89</v>
      </c>
      <c r="BK106" s="224">
        <f>ROUND(I106*H106,2)</f>
        <v>0</v>
      </c>
      <c r="BL106" s="26" t="s">
        <v>329</v>
      </c>
      <c r="BM106" s="26" t="s">
        <v>1580</v>
      </c>
    </row>
    <row r="107" s="1" customFormat="1" ht="16.5" customHeight="1">
      <c r="B107" s="212"/>
      <c r="C107" s="266" t="s">
        <v>197</v>
      </c>
      <c r="D107" s="266" t="s">
        <v>881</v>
      </c>
      <c r="E107" s="267" t="s">
        <v>1581</v>
      </c>
      <c r="F107" s="268" t="s">
        <v>1582</v>
      </c>
      <c r="G107" s="269" t="s">
        <v>287</v>
      </c>
      <c r="H107" s="270">
        <v>1</v>
      </c>
      <c r="I107" s="271"/>
      <c r="J107" s="272">
        <f>ROUND(I107*H107,2)</f>
        <v>0</v>
      </c>
      <c r="K107" s="268" t="s">
        <v>233</v>
      </c>
      <c r="L107" s="273"/>
      <c r="M107" s="274" t="s">
        <v>5</v>
      </c>
      <c r="N107" s="275" t="s">
        <v>49</v>
      </c>
      <c r="O107" s="49"/>
      <c r="P107" s="222">
        <f>O107*H107</f>
        <v>0</v>
      </c>
      <c r="Q107" s="222">
        <v>0.0025999999999999999</v>
      </c>
      <c r="R107" s="222">
        <f>Q107*H107</f>
        <v>0.0025999999999999999</v>
      </c>
      <c r="S107" s="222">
        <v>0</v>
      </c>
      <c r="T107" s="223">
        <f>S107*H107</f>
        <v>0</v>
      </c>
      <c r="AR107" s="26" t="s">
        <v>452</v>
      </c>
      <c r="AT107" s="26" t="s">
        <v>881</v>
      </c>
      <c r="AU107" s="26" t="s">
        <v>89</v>
      </c>
      <c r="AY107" s="26" t="s">
        <v>146</v>
      </c>
      <c r="BE107" s="224">
        <f>IF(N107="základní",J107,0)</f>
        <v>0</v>
      </c>
      <c r="BF107" s="224">
        <f>IF(N107="snížená",J107,0)</f>
        <v>0</v>
      </c>
      <c r="BG107" s="224">
        <f>IF(N107="zákl. přenesená",J107,0)</f>
        <v>0</v>
      </c>
      <c r="BH107" s="224">
        <f>IF(N107="sníž. přenesená",J107,0)</f>
        <v>0</v>
      </c>
      <c r="BI107" s="224">
        <f>IF(N107="nulová",J107,0)</f>
        <v>0</v>
      </c>
      <c r="BJ107" s="26" t="s">
        <v>89</v>
      </c>
      <c r="BK107" s="224">
        <f>ROUND(I107*H107,2)</f>
        <v>0</v>
      </c>
      <c r="BL107" s="26" t="s">
        <v>329</v>
      </c>
      <c r="BM107" s="26" t="s">
        <v>1583</v>
      </c>
    </row>
    <row r="108" s="1" customFormat="1" ht="16.5" customHeight="1">
      <c r="B108" s="212"/>
      <c r="C108" s="266" t="s">
        <v>202</v>
      </c>
      <c r="D108" s="266" t="s">
        <v>881</v>
      </c>
      <c r="E108" s="267" t="s">
        <v>1584</v>
      </c>
      <c r="F108" s="268" t="s">
        <v>1585</v>
      </c>
      <c r="G108" s="269" t="s">
        <v>287</v>
      </c>
      <c r="H108" s="270">
        <v>2</v>
      </c>
      <c r="I108" s="271"/>
      <c r="J108" s="272">
        <f>ROUND(I108*H108,2)</f>
        <v>0</v>
      </c>
      <c r="K108" s="268" t="s">
        <v>233</v>
      </c>
      <c r="L108" s="273"/>
      <c r="M108" s="274" t="s">
        <v>5</v>
      </c>
      <c r="N108" s="275" t="s">
        <v>49</v>
      </c>
      <c r="O108" s="49"/>
      <c r="P108" s="222">
        <f>O108*H108</f>
        <v>0</v>
      </c>
      <c r="Q108" s="222">
        <v>0.00038000000000000002</v>
      </c>
      <c r="R108" s="222">
        <f>Q108*H108</f>
        <v>0.00076000000000000004</v>
      </c>
      <c r="S108" s="222">
        <v>0</v>
      </c>
      <c r="T108" s="223">
        <f>S108*H108</f>
        <v>0</v>
      </c>
      <c r="AR108" s="26" t="s">
        <v>452</v>
      </c>
      <c r="AT108" s="26" t="s">
        <v>881</v>
      </c>
      <c r="AU108" s="26" t="s">
        <v>89</v>
      </c>
      <c r="AY108" s="26" t="s">
        <v>146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26" t="s">
        <v>89</v>
      </c>
      <c r="BK108" s="224">
        <f>ROUND(I108*H108,2)</f>
        <v>0</v>
      </c>
      <c r="BL108" s="26" t="s">
        <v>329</v>
      </c>
      <c r="BM108" s="26" t="s">
        <v>1586</v>
      </c>
    </row>
    <row r="109" s="1" customFormat="1" ht="16.5" customHeight="1">
      <c r="B109" s="212"/>
      <c r="C109" s="213" t="s">
        <v>311</v>
      </c>
      <c r="D109" s="213" t="s">
        <v>148</v>
      </c>
      <c r="E109" s="214" t="s">
        <v>1587</v>
      </c>
      <c r="F109" s="215" t="s">
        <v>1588</v>
      </c>
      <c r="G109" s="216" t="s">
        <v>287</v>
      </c>
      <c r="H109" s="217">
        <v>1</v>
      </c>
      <c r="I109" s="218"/>
      <c r="J109" s="219">
        <f>ROUND(I109*H109,2)</f>
        <v>0</v>
      </c>
      <c r="K109" s="215" t="s">
        <v>1545</v>
      </c>
      <c r="L109" s="48"/>
      <c r="M109" s="220" t="s">
        <v>5</v>
      </c>
      <c r="N109" s="221" t="s">
        <v>49</v>
      </c>
      <c r="O109" s="49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AR109" s="26" t="s">
        <v>329</v>
      </c>
      <c r="AT109" s="26" t="s">
        <v>148</v>
      </c>
      <c r="AU109" s="26" t="s">
        <v>89</v>
      </c>
      <c r="AY109" s="26" t="s">
        <v>146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26" t="s">
        <v>89</v>
      </c>
      <c r="BK109" s="224">
        <f>ROUND(I109*H109,2)</f>
        <v>0</v>
      </c>
      <c r="BL109" s="26" t="s">
        <v>329</v>
      </c>
      <c r="BM109" s="26" t="s">
        <v>1589</v>
      </c>
    </row>
    <row r="110" s="1" customFormat="1" ht="16.5" customHeight="1">
      <c r="B110" s="212"/>
      <c r="C110" s="266" t="s">
        <v>318</v>
      </c>
      <c r="D110" s="266" t="s">
        <v>881</v>
      </c>
      <c r="E110" s="267" t="s">
        <v>1590</v>
      </c>
      <c r="F110" s="268" t="s">
        <v>1591</v>
      </c>
      <c r="G110" s="269" t="s">
        <v>287</v>
      </c>
      <c r="H110" s="270">
        <v>1</v>
      </c>
      <c r="I110" s="271"/>
      <c r="J110" s="272">
        <f>ROUND(I110*H110,2)</f>
        <v>0</v>
      </c>
      <c r="K110" s="268" t="s">
        <v>1545</v>
      </c>
      <c r="L110" s="273"/>
      <c r="M110" s="274" t="s">
        <v>5</v>
      </c>
      <c r="N110" s="275" t="s">
        <v>49</v>
      </c>
      <c r="O110" s="49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AR110" s="26" t="s">
        <v>452</v>
      </c>
      <c r="AT110" s="26" t="s">
        <v>881</v>
      </c>
      <c r="AU110" s="26" t="s">
        <v>89</v>
      </c>
      <c r="AY110" s="26" t="s">
        <v>146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26" t="s">
        <v>89</v>
      </c>
      <c r="BK110" s="224">
        <f>ROUND(I110*H110,2)</f>
        <v>0</v>
      </c>
      <c r="BL110" s="26" t="s">
        <v>329</v>
      </c>
      <c r="BM110" s="26" t="s">
        <v>1592</v>
      </c>
    </row>
    <row r="111" s="1" customFormat="1" ht="16.5" customHeight="1">
      <c r="B111" s="212"/>
      <c r="C111" s="213" t="s">
        <v>11</v>
      </c>
      <c r="D111" s="213" t="s">
        <v>148</v>
      </c>
      <c r="E111" s="214" t="s">
        <v>1593</v>
      </c>
      <c r="F111" s="215" t="s">
        <v>1594</v>
      </c>
      <c r="G111" s="216" t="s">
        <v>287</v>
      </c>
      <c r="H111" s="217">
        <v>5</v>
      </c>
      <c r="I111" s="218"/>
      <c r="J111" s="219">
        <f>ROUND(I111*H111,2)</f>
        <v>0</v>
      </c>
      <c r="K111" s="215" t="s">
        <v>233</v>
      </c>
      <c r="L111" s="48"/>
      <c r="M111" s="220" t="s">
        <v>5</v>
      </c>
      <c r="N111" s="221" t="s">
        <v>49</v>
      </c>
      <c r="O111" s="49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AR111" s="26" t="s">
        <v>329</v>
      </c>
      <c r="AT111" s="26" t="s">
        <v>148</v>
      </c>
      <c r="AU111" s="26" t="s">
        <v>89</v>
      </c>
      <c r="AY111" s="26" t="s">
        <v>146</v>
      </c>
      <c r="BE111" s="224">
        <f>IF(N111="základní",J111,0)</f>
        <v>0</v>
      </c>
      <c r="BF111" s="224">
        <f>IF(N111="snížená",J111,0)</f>
        <v>0</v>
      </c>
      <c r="BG111" s="224">
        <f>IF(N111="zákl. přenesená",J111,0)</f>
        <v>0</v>
      </c>
      <c r="BH111" s="224">
        <f>IF(N111="sníž. přenesená",J111,0)</f>
        <v>0</v>
      </c>
      <c r="BI111" s="224">
        <f>IF(N111="nulová",J111,0)</f>
        <v>0</v>
      </c>
      <c r="BJ111" s="26" t="s">
        <v>89</v>
      </c>
      <c r="BK111" s="224">
        <f>ROUND(I111*H111,2)</f>
        <v>0</v>
      </c>
      <c r="BL111" s="26" t="s">
        <v>329</v>
      </c>
      <c r="BM111" s="26" t="s">
        <v>1595</v>
      </c>
    </row>
    <row r="112" s="1" customFormat="1">
      <c r="B112" s="48"/>
      <c r="D112" s="225" t="s">
        <v>153</v>
      </c>
      <c r="F112" s="226" t="s">
        <v>1596</v>
      </c>
      <c r="I112" s="227"/>
      <c r="L112" s="48"/>
      <c r="M112" s="228"/>
      <c r="N112" s="49"/>
      <c r="O112" s="49"/>
      <c r="P112" s="49"/>
      <c r="Q112" s="49"/>
      <c r="R112" s="49"/>
      <c r="S112" s="49"/>
      <c r="T112" s="87"/>
      <c r="AT112" s="26" t="s">
        <v>153</v>
      </c>
      <c r="AU112" s="26" t="s">
        <v>89</v>
      </c>
    </row>
    <row r="113" s="1" customFormat="1" ht="16.5" customHeight="1">
      <c r="B113" s="212"/>
      <c r="C113" s="266" t="s">
        <v>329</v>
      </c>
      <c r="D113" s="266" t="s">
        <v>881</v>
      </c>
      <c r="E113" s="267" t="s">
        <v>1597</v>
      </c>
      <c r="F113" s="268" t="s">
        <v>1598</v>
      </c>
      <c r="G113" s="269" t="s">
        <v>287</v>
      </c>
      <c r="H113" s="270">
        <v>5</v>
      </c>
      <c r="I113" s="271"/>
      <c r="J113" s="272">
        <f>ROUND(I113*H113,2)</f>
        <v>0</v>
      </c>
      <c r="K113" s="268" t="s">
        <v>233</v>
      </c>
      <c r="L113" s="273"/>
      <c r="M113" s="274" t="s">
        <v>5</v>
      </c>
      <c r="N113" s="275" t="s">
        <v>49</v>
      </c>
      <c r="O113" s="49"/>
      <c r="P113" s="222">
        <f>O113*H113</f>
        <v>0</v>
      </c>
      <c r="Q113" s="222">
        <v>0.0034499999999999999</v>
      </c>
      <c r="R113" s="222">
        <f>Q113*H113</f>
        <v>0.017250000000000001</v>
      </c>
      <c r="S113" s="222">
        <v>0</v>
      </c>
      <c r="T113" s="223">
        <f>S113*H113</f>
        <v>0</v>
      </c>
      <c r="AR113" s="26" t="s">
        <v>452</v>
      </c>
      <c r="AT113" s="26" t="s">
        <v>881</v>
      </c>
      <c r="AU113" s="26" t="s">
        <v>89</v>
      </c>
      <c r="AY113" s="26" t="s">
        <v>146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26" t="s">
        <v>89</v>
      </c>
      <c r="BK113" s="224">
        <f>ROUND(I113*H113,2)</f>
        <v>0</v>
      </c>
      <c r="BL113" s="26" t="s">
        <v>329</v>
      </c>
      <c r="BM113" s="26" t="s">
        <v>1599</v>
      </c>
    </row>
    <row r="114" s="1" customFormat="1" ht="16.5" customHeight="1">
      <c r="B114" s="212"/>
      <c r="C114" s="266" t="s">
        <v>334</v>
      </c>
      <c r="D114" s="266" t="s">
        <v>881</v>
      </c>
      <c r="E114" s="267" t="s">
        <v>1600</v>
      </c>
      <c r="F114" s="268" t="s">
        <v>1601</v>
      </c>
      <c r="G114" s="269" t="s">
        <v>287</v>
      </c>
      <c r="H114" s="270">
        <v>10</v>
      </c>
      <c r="I114" s="271"/>
      <c r="J114" s="272">
        <f>ROUND(I114*H114,2)</f>
        <v>0</v>
      </c>
      <c r="K114" s="268" t="s">
        <v>233</v>
      </c>
      <c r="L114" s="273"/>
      <c r="M114" s="274" t="s">
        <v>5</v>
      </c>
      <c r="N114" s="275" t="s">
        <v>49</v>
      </c>
      <c r="O114" s="49"/>
      <c r="P114" s="222">
        <f>O114*H114</f>
        <v>0</v>
      </c>
      <c r="Q114" s="222">
        <v>0.00025000000000000001</v>
      </c>
      <c r="R114" s="222">
        <f>Q114*H114</f>
        <v>0.0025000000000000001</v>
      </c>
      <c r="S114" s="222">
        <v>0</v>
      </c>
      <c r="T114" s="223">
        <f>S114*H114</f>
        <v>0</v>
      </c>
      <c r="AR114" s="26" t="s">
        <v>1602</v>
      </c>
      <c r="AT114" s="26" t="s">
        <v>881</v>
      </c>
      <c r="AU114" s="26" t="s">
        <v>89</v>
      </c>
      <c r="AY114" s="26" t="s">
        <v>146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26" t="s">
        <v>89</v>
      </c>
      <c r="BK114" s="224">
        <f>ROUND(I114*H114,2)</f>
        <v>0</v>
      </c>
      <c r="BL114" s="26" t="s">
        <v>1602</v>
      </c>
      <c r="BM114" s="26" t="s">
        <v>1603</v>
      </c>
    </row>
    <row r="115" s="11" customFormat="1" ht="37.44" customHeight="1">
      <c r="B115" s="199"/>
      <c r="D115" s="200" t="s">
        <v>76</v>
      </c>
      <c r="E115" s="201" t="s">
        <v>881</v>
      </c>
      <c r="F115" s="201" t="s">
        <v>1604</v>
      </c>
      <c r="I115" s="202"/>
      <c r="J115" s="203">
        <f>BK115</f>
        <v>0</v>
      </c>
      <c r="L115" s="199"/>
      <c r="M115" s="204"/>
      <c r="N115" s="205"/>
      <c r="O115" s="205"/>
      <c r="P115" s="206">
        <f>P116</f>
        <v>0</v>
      </c>
      <c r="Q115" s="205"/>
      <c r="R115" s="206">
        <f>R116</f>
        <v>0.024990000000000002</v>
      </c>
      <c r="S115" s="205"/>
      <c r="T115" s="207">
        <f>T116</f>
        <v>0</v>
      </c>
      <c r="AR115" s="200" t="s">
        <v>159</v>
      </c>
      <c r="AT115" s="208" t="s">
        <v>76</v>
      </c>
      <c r="AU115" s="208" t="s">
        <v>77</v>
      </c>
      <c r="AY115" s="200" t="s">
        <v>146</v>
      </c>
      <c r="BK115" s="209">
        <f>BK116</f>
        <v>0</v>
      </c>
    </row>
    <row r="116" s="11" customFormat="1" ht="19.92" customHeight="1">
      <c r="B116" s="199"/>
      <c r="D116" s="200" t="s">
        <v>76</v>
      </c>
      <c r="E116" s="210" t="s">
        <v>1605</v>
      </c>
      <c r="F116" s="210" t="s">
        <v>1606</v>
      </c>
      <c r="I116" s="202"/>
      <c r="J116" s="211">
        <f>BK116</f>
        <v>0</v>
      </c>
      <c r="L116" s="199"/>
      <c r="M116" s="204"/>
      <c r="N116" s="205"/>
      <c r="O116" s="205"/>
      <c r="P116" s="206">
        <f>P117+SUM(P118:P134)</f>
        <v>0</v>
      </c>
      <c r="Q116" s="205"/>
      <c r="R116" s="206">
        <f>R117+SUM(R118:R134)</f>
        <v>0.024990000000000002</v>
      </c>
      <c r="S116" s="205"/>
      <c r="T116" s="207">
        <f>T117+SUM(T118:T134)</f>
        <v>0</v>
      </c>
      <c r="AR116" s="200" t="s">
        <v>159</v>
      </c>
      <c r="AT116" s="208" t="s">
        <v>76</v>
      </c>
      <c r="AU116" s="208" t="s">
        <v>84</v>
      </c>
      <c r="AY116" s="200" t="s">
        <v>146</v>
      </c>
      <c r="BK116" s="209">
        <f>BK117+SUM(BK118:BK134)</f>
        <v>0</v>
      </c>
    </row>
    <row r="117" s="1" customFormat="1" ht="16.5" customHeight="1">
      <c r="B117" s="212"/>
      <c r="C117" s="213" t="s">
        <v>348</v>
      </c>
      <c r="D117" s="213" t="s">
        <v>148</v>
      </c>
      <c r="E117" s="214" t="s">
        <v>1607</v>
      </c>
      <c r="F117" s="215" t="s">
        <v>1608</v>
      </c>
      <c r="G117" s="216" t="s">
        <v>287</v>
      </c>
      <c r="H117" s="217">
        <v>72</v>
      </c>
      <c r="I117" s="218"/>
      <c r="J117" s="219">
        <f>ROUND(I117*H117,2)</f>
        <v>0</v>
      </c>
      <c r="K117" s="215" t="s">
        <v>1545</v>
      </c>
      <c r="L117" s="48"/>
      <c r="M117" s="220" t="s">
        <v>5</v>
      </c>
      <c r="N117" s="221" t="s">
        <v>49</v>
      </c>
      <c r="O117" s="49"/>
      <c r="P117" s="222">
        <f>O117*H117</f>
        <v>0</v>
      </c>
      <c r="Q117" s="222">
        <v>0</v>
      </c>
      <c r="R117" s="222">
        <f>Q117*H117</f>
        <v>0</v>
      </c>
      <c r="S117" s="222">
        <v>0</v>
      </c>
      <c r="T117" s="223">
        <f>S117*H117</f>
        <v>0</v>
      </c>
      <c r="AR117" s="26" t="s">
        <v>708</v>
      </c>
      <c r="AT117" s="26" t="s">
        <v>148</v>
      </c>
      <c r="AU117" s="26" t="s">
        <v>89</v>
      </c>
      <c r="AY117" s="26" t="s">
        <v>146</v>
      </c>
      <c r="BE117" s="224">
        <f>IF(N117="základní",J117,0)</f>
        <v>0</v>
      </c>
      <c r="BF117" s="224">
        <f>IF(N117="snížená",J117,0)</f>
        <v>0</v>
      </c>
      <c r="BG117" s="224">
        <f>IF(N117="zákl. přenesená",J117,0)</f>
        <v>0</v>
      </c>
      <c r="BH117" s="224">
        <f>IF(N117="sníž. přenesená",J117,0)</f>
        <v>0</v>
      </c>
      <c r="BI117" s="224">
        <f>IF(N117="nulová",J117,0)</f>
        <v>0</v>
      </c>
      <c r="BJ117" s="26" t="s">
        <v>89</v>
      </c>
      <c r="BK117" s="224">
        <f>ROUND(I117*H117,2)</f>
        <v>0</v>
      </c>
      <c r="BL117" s="26" t="s">
        <v>708</v>
      </c>
      <c r="BM117" s="26" t="s">
        <v>1609</v>
      </c>
    </row>
    <row r="118" s="1" customFormat="1" ht="16.5" customHeight="1">
      <c r="B118" s="212"/>
      <c r="C118" s="266" t="s">
        <v>355</v>
      </c>
      <c r="D118" s="266" t="s">
        <v>881</v>
      </c>
      <c r="E118" s="267" t="s">
        <v>1610</v>
      </c>
      <c r="F118" s="268" t="s">
        <v>1611</v>
      </c>
      <c r="G118" s="269" t="s">
        <v>287</v>
      </c>
      <c r="H118" s="270">
        <v>30</v>
      </c>
      <c r="I118" s="271"/>
      <c r="J118" s="272">
        <f>ROUND(I118*H118,2)</f>
        <v>0</v>
      </c>
      <c r="K118" s="268" t="s">
        <v>233</v>
      </c>
      <c r="L118" s="273"/>
      <c r="M118" s="274" t="s">
        <v>5</v>
      </c>
      <c r="N118" s="275" t="s">
        <v>49</v>
      </c>
      <c r="O118" s="49"/>
      <c r="P118" s="222">
        <f>O118*H118</f>
        <v>0</v>
      </c>
      <c r="Q118" s="222">
        <v>0.00012</v>
      </c>
      <c r="R118" s="222">
        <f>Q118*H118</f>
        <v>0.0035999999999999999</v>
      </c>
      <c r="S118" s="222">
        <v>0</v>
      </c>
      <c r="T118" s="223">
        <f>S118*H118</f>
        <v>0</v>
      </c>
      <c r="AR118" s="26" t="s">
        <v>1602</v>
      </c>
      <c r="AT118" s="26" t="s">
        <v>881</v>
      </c>
      <c r="AU118" s="26" t="s">
        <v>89</v>
      </c>
      <c r="AY118" s="26" t="s">
        <v>146</v>
      </c>
      <c r="BE118" s="224">
        <f>IF(N118="základní",J118,0)</f>
        <v>0</v>
      </c>
      <c r="BF118" s="224">
        <f>IF(N118="snížená",J118,0)</f>
        <v>0</v>
      </c>
      <c r="BG118" s="224">
        <f>IF(N118="zákl. přenesená",J118,0)</f>
        <v>0</v>
      </c>
      <c r="BH118" s="224">
        <f>IF(N118="sníž. přenesená",J118,0)</f>
        <v>0</v>
      </c>
      <c r="BI118" s="224">
        <f>IF(N118="nulová",J118,0)</f>
        <v>0</v>
      </c>
      <c r="BJ118" s="26" t="s">
        <v>89</v>
      </c>
      <c r="BK118" s="224">
        <f>ROUND(I118*H118,2)</f>
        <v>0</v>
      </c>
      <c r="BL118" s="26" t="s">
        <v>1602</v>
      </c>
      <c r="BM118" s="26" t="s">
        <v>1612</v>
      </c>
    </row>
    <row r="119" s="1" customFormat="1">
      <c r="B119" s="48"/>
      <c r="D119" s="225" t="s">
        <v>153</v>
      </c>
      <c r="F119" s="226" t="s">
        <v>1566</v>
      </c>
      <c r="I119" s="227"/>
      <c r="L119" s="48"/>
      <c r="M119" s="228"/>
      <c r="N119" s="49"/>
      <c r="O119" s="49"/>
      <c r="P119" s="49"/>
      <c r="Q119" s="49"/>
      <c r="R119" s="49"/>
      <c r="S119" s="49"/>
      <c r="T119" s="87"/>
      <c r="AT119" s="26" t="s">
        <v>153</v>
      </c>
      <c r="AU119" s="26" t="s">
        <v>89</v>
      </c>
    </row>
    <row r="120" s="1" customFormat="1" ht="16.5" customHeight="1">
      <c r="B120" s="212"/>
      <c r="C120" s="266" t="s">
        <v>362</v>
      </c>
      <c r="D120" s="266" t="s">
        <v>881</v>
      </c>
      <c r="E120" s="267" t="s">
        <v>1613</v>
      </c>
      <c r="F120" s="268" t="s">
        <v>1614</v>
      </c>
      <c r="G120" s="269" t="s">
        <v>287</v>
      </c>
      <c r="H120" s="270">
        <v>2</v>
      </c>
      <c r="I120" s="271"/>
      <c r="J120" s="272">
        <f>ROUND(I120*H120,2)</f>
        <v>0</v>
      </c>
      <c r="K120" s="268" t="s">
        <v>233</v>
      </c>
      <c r="L120" s="273"/>
      <c r="M120" s="274" t="s">
        <v>5</v>
      </c>
      <c r="N120" s="275" t="s">
        <v>49</v>
      </c>
      <c r="O120" s="49"/>
      <c r="P120" s="222">
        <f>O120*H120</f>
        <v>0</v>
      </c>
      <c r="Q120" s="222">
        <v>0.00012</v>
      </c>
      <c r="R120" s="222">
        <f>Q120*H120</f>
        <v>0.00024000000000000001</v>
      </c>
      <c r="S120" s="222">
        <v>0</v>
      </c>
      <c r="T120" s="223">
        <f>S120*H120</f>
        <v>0</v>
      </c>
      <c r="AR120" s="26" t="s">
        <v>1602</v>
      </c>
      <c r="AT120" s="26" t="s">
        <v>881</v>
      </c>
      <c r="AU120" s="26" t="s">
        <v>89</v>
      </c>
      <c r="AY120" s="26" t="s">
        <v>146</v>
      </c>
      <c r="BE120" s="224">
        <f>IF(N120="základní",J120,0)</f>
        <v>0</v>
      </c>
      <c r="BF120" s="224">
        <f>IF(N120="snížená",J120,0)</f>
        <v>0</v>
      </c>
      <c r="BG120" s="224">
        <f>IF(N120="zákl. přenesená",J120,0)</f>
        <v>0</v>
      </c>
      <c r="BH120" s="224">
        <f>IF(N120="sníž. přenesená",J120,0)</f>
        <v>0</v>
      </c>
      <c r="BI120" s="224">
        <f>IF(N120="nulová",J120,0)</f>
        <v>0</v>
      </c>
      <c r="BJ120" s="26" t="s">
        <v>89</v>
      </c>
      <c r="BK120" s="224">
        <f>ROUND(I120*H120,2)</f>
        <v>0</v>
      </c>
      <c r="BL120" s="26" t="s">
        <v>1602</v>
      </c>
      <c r="BM120" s="26" t="s">
        <v>1615</v>
      </c>
    </row>
    <row r="121" s="1" customFormat="1">
      <c r="B121" s="48"/>
      <c r="D121" s="225" t="s">
        <v>153</v>
      </c>
      <c r="F121" s="226" t="s">
        <v>1561</v>
      </c>
      <c r="I121" s="227"/>
      <c r="L121" s="48"/>
      <c r="M121" s="228"/>
      <c r="N121" s="49"/>
      <c r="O121" s="49"/>
      <c r="P121" s="49"/>
      <c r="Q121" s="49"/>
      <c r="R121" s="49"/>
      <c r="S121" s="49"/>
      <c r="T121" s="87"/>
      <c r="AT121" s="26" t="s">
        <v>153</v>
      </c>
      <c r="AU121" s="26" t="s">
        <v>89</v>
      </c>
    </row>
    <row r="122" s="1" customFormat="1" ht="16.5" customHeight="1">
      <c r="B122" s="212"/>
      <c r="C122" s="266" t="s">
        <v>10</v>
      </c>
      <c r="D122" s="266" t="s">
        <v>881</v>
      </c>
      <c r="E122" s="267" t="s">
        <v>1616</v>
      </c>
      <c r="F122" s="268" t="s">
        <v>1617</v>
      </c>
      <c r="G122" s="269" t="s">
        <v>287</v>
      </c>
      <c r="H122" s="270">
        <v>40</v>
      </c>
      <c r="I122" s="271"/>
      <c r="J122" s="272">
        <f>ROUND(I122*H122,2)</f>
        <v>0</v>
      </c>
      <c r="K122" s="268" t="s">
        <v>233</v>
      </c>
      <c r="L122" s="273"/>
      <c r="M122" s="274" t="s">
        <v>5</v>
      </c>
      <c r="N122" s="275" t="s">
        <v>49</v>
      </c>
      <c r="O122" s="49"/>
      <c r="P122" s="222">
        <f>O122*H122</f>
        <v>0</v>
      </c>
      <c r="Q122" s="222">
        <v>0.00014999999999999999</v>
      </c>
      <c r="R122" s="222">
        <f>Q122*H122</f>
        <v>0.0059999999999999993</v>
      </c>
      <c r="S122" s="222">
        <v>0</v>
      </c>
      <c r="T122" s="223">
        <f>S122*H122</f>
        <v>0</v>
      </c>
      <c r="AR122" s="26" t="s">
        <v>452</v>
      </c>
      <c r="AT122" s="26" t="s">
        <v>881</v>
      </c>
      <c r="AU122" s="26" t="s">
        <v>89</v>
      </c>
      <c r="AY122" s="26" t="s">
        <v>146</v>
      </c>
      <c r="BE122" s="224">
        <f>IF(N122="základní",J122,0)</f>
        <v>0</v>
      </c>
      <c r="BF122" s="224">
        <f>IF(N122="snížená",J122,0)</f>
        <v>0</v>
      </c>
      <c r="BG122" s="224">
        <f>IF(N122="zákl. přenesená",J122,0)</f>
        <v>0</v>
      </c>
      <c r="BH122" s="224">
        <f>IF(N122="sníž. přenesená",J122,0)</f>
        <v>0</v>
      </c>
      <c r="BI122" s="224">
        <f>IF(N122="nulová",J122,0)</f>
        <v>0</v>
      </c>
      <c r="BJ122" s="26" t="s">
        <v>89</v>
      </c>
      <c r="BK122" s="224">
        <f>ROUND(I122*H122,2)</f>
        <v>0</v>
      </c>
      <c r="BL122" s="26" t="s">
        <v>329</v>
      </c>
      <c r="BM122" s="26" t="s">
        <v>1618</v>
      </c>
    </row>
    <row r="123" s="1" customFormat="1">
      <c r="B123" s="48"/>
      <c r="D123" s="225" t="s">
        <v>153</v>
      </c>
      <c r="F123" s="226" t="s">
        <v>1561</v>
      </c>
      <c r="I123" s="227"/>
      <c r="L123" s="48"/>
      <c r="M123" s="228"/>
      <c r="N123" s="49"/>
      <c r="O123" s="49"/>
      <c r="P123" s="49"/>
      <c r="Q123" s="49"/>
      <c r="R123" s="49"/>
      <c r="S123" s="49"/>
      <c r="T123" s="87"/>
      <c r="AT123" s="26" t="s">
        <v>153</v>
      </c>
      <c r="AU123" s="26" t="s">
        <v>89</v>
      </c>
    </row>
    <row r="124" s="1" customFormat="1" ht="25.5" customHeight="1">
      <c r="B124" s="212"/>
      <c r="C124" s="213" t="s">
        <v>377</v>
      </c>
      <c r="D124" s="213" t="s">
        <v>148</v>
      </c>
      <c r="E124" s="214" t="s">
        <v>1619</v>
      </c>
      <c r="F124" s="215" t="s">
        <v>1620</v>
      </c>
      <c r="G124" s="216" t="s">
        <v>287</v>
      </c>
      <c r="H124" s="217">
        <v>8</v>
      </c>
      <c r="I124" s="218"/>
      <c r="J124" s="219">
        <f>ROUND(I124*H124,2)</f>
        <v>0</v>
      </c>
      <c r="K124" s="215" t="s">
        <v>1545</v>
      </c>
      <c r="L124" s="48"/>
      <c r="M124" s="220" t="s">
        <v>5</v>
      </c>
      <c r="N124" s="221" t="s">
        <v>49</v>
      </c>
      <c r="O124" s="49"/>
      <c r="P124" s="222">
        <f>O124*H124</f>
        <v>0</v>
      </c>
      <c r="Q124" s="222">
        <v>0</v>
      </c>
      <c r="R124" s="222">
        <f>Q124*H124</f>
        <v>0</v>
      </c>
      <c r="S124" s="222">
        <v>0</v>
      </c>
      <c r="T124" s="223">
        <f>S124*H124</f>
        <v>0</v>
      </c>
      <c r="AR124" s="26" t="s">
        <v>708</v>
      </c>
      <c r="AT124" s="26" t="s">
        <v>148</v>
      </c>
      <c r="AU124" s="26" t="s">
        <v>89</v>
      </c>
      <c r="AY124" s="26" t="s">
        <v>146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26" t="s">
        <v>89</v>
      </c>
      <c r="BK124" s="224">
        <f>ROUND(I124*H124,2)</f>
        <v>0</v>
      </c>
      <c r="BL124" s="26" t="s">
        <v>708</v>
      </c>
      <c r="BM124" s="26" t="s">
        <v>1621</v>
      </c>
    </row>
    <row r="125" s="1" customFormat="1" ht="16.5" customHeight="1">
      <c r="B125" s="212"/>
      <c r="C125" s="266" t="s">
        <v>384</v>
      </c>
      <c r="D125" s="266" t="s">
        <v>881</v>
      </c>
      <c r="E125" s="267" t="s">
        <v>1622</v>
      </c>
      <c r="F125" s="268" t="s">
        <v>1623</v>
      </c>
      <c r="G125" s="269" t="s">
        <v>287</v>
      </c>
      <c r="H125" s="270">
        <v>10</v>
      </c>
      <c r="I125" s="271"/>
      <c r="J125" s="272">
        <f>ROUND(I125*H125,2)</f>
        <v>0</v>
      </c>
      <c r="K125" s="268" t="s">
        <v>233</v>
      </c>
      <c r="L125" s="273"/>
      <c r="M125" s="274" t="s">
        <v>5</v>
      </c>
      <c r="N125" s="275" t="s">
        <v>49</v>
      </c>
      <c r="O125" s="49"/>
      <c r="P125" s="222">
        <f>O125*H125</f>
        <v>0</v>
      </c>
      <c r="Q125" s="222">
        <v>0.00048000000000000001</v>
      </c>
      <c r="R125" s="222">
        <f>Q125*H125</f>
        <v>0.0048000000000000004</v>
      </c>
      <c r="S125" s="222">
        <v>0</v>
      </c>
      <c r="T125" s="223">
        <f>S125*H125</f>
        <v>0</v>
      </c>
      <c r="AR125" s="26" t="s">
        <v>1602</v>
      </c>
      <c r="AT125" s="26" t="s">
        <v>881</v>
      </c>
      <c r="AU125" s="26" t="s">
        <v>89</v>
      </c>
      <c r="AY125" s="26" t="s">
        <v>146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26" t="s">
        <v>89</v>
      </c>
      <c r="BK125" s="224">
        <f>ROUND(I125*H125,2)</f>
        <v>0</v>
      </c>
      <c r="BL125" s="26" t="s">
        <v>1602</v>
      </c>
      <c r="BM125" s="26" t="s">
        <v>1624</v>
      </c>
    </row>
    <row r="126" s="1" customFormat="1" ht="16.5" customHeight="1">
      <c r="B126" s="212"/>
      <c r="C126" s="266" t="s">
        <v>392</v>
      </c>
      <c r="D126" s="266" t="s">
        <v>881</v>
      </c>
      <c r="E126" s="267" t="s">
        <v>1625</v>
      </c>
      <c r="F126" s="268" t="s">
        <v>1626</v>
      </c>
      <c r="G126" s="269" t="s">
        <v>287</v>
      </c>
      <c r="H126" s="270">
        <v>1</v>
      </c>
      <c r="I126" s="271"/>
      <c r="J126" s="272">
        <f>ROUND(I126*H126,2)</f>
        <v>0</v>
      </c>
      <c r="K126" s="268" t="s">
        <v>233</v>
      </c>
      <c r="L126" s="273"/>
      <c r="M126" s="274" t="s">
        <v>5</v>
      </c>
      <c r="N126" s="275" t="s">
        <v>49</v>
      </c>
      <c r="O126" s="49"/>
      <c r="P126" s="222">
        <f>O126*H126</f>
        <v>0</v>
      </c>
      <c r="Q126" s="222">
        <v>0.00023000000000000001</v>
      </c>
      <c r="R126" s="222">
        <f>Q126*H126</f>
        <v>0.00023000000000000001</v>
      </c>
      <c r="S126" s="222">
        <v>0</v>
      </c>
      <c r="T126" s="223">
        <f>S126*H126</f>
        <v>0</v>
      </c>
      <c r="AR126" s="26" t="s">
        <v>452</v>
      </c>
      <c r="AT126" s="26" t="s">
        <v>881</v>
      </c>
      <c r="AU126" s="26" t="s">
        <v>89</v>
      </c>
      <c r="AY126" s="26" t="s">
        <v>146</v>
      </c>
      <c r="BE126" s="224">
        <f>IF(N126="základní",J126,0)</f>
        <v>0</v>
      </c>
      <c r="BF126" s="224">
        <f>IF(N126="snížená",J126,0)</f>
        <v>0</v>
      </c>
      <c r="BG126" s="224">
        <f>IF(N126="zákl. přenesená",J126,0)</f>
        <v>0</v>
      </c>
      <c r="BH126" s="224">
        <f>IF(N126="sníž. přenesená",J126,0)</f>
        <v>0</v>
      </c>
      <c r="BI126" s="224">
        <f>IF(N126="nulová",J126,0)</f>
        <v>0</v>
      </c>
      <c r="BJ126" s="26" t="s">
        <v>89</v>
      </c>
      <c r="BK126" s="224">
        <f>ROUND(I126*H126,2)</f>
        <v>0</v>
      </c>
      <c r="BL126" s="26" t="s">
        <v>329</v>
      </c>
      <c r="BM126" s="26" t="s">
        <v>1627</v>
      </c>
    </row>
    <row r="127" s="1" customFormat="1">
      <c r="B127" s="48"/>
      <c r="D127" s="225" t="s">
        <v>153</v>
      </c>
      <c r="F127" s="226" t="s">
        <v>1561</v>
      </c>
      <c r="I127" s="227"/>
      <c r="L127" s="48"/>
      <c r="M127" s="228"/>
      <c r="N127" s="49"/>
      <c r="O127" s="49"/>
      <c r="P127" s="49"/>
      <c r="Q127" s="49"/>
      <c r="R127" s="49"/>
      <c r="S127" s="49"/>
      <c r="T127" s="87"/>
      <c r="AT127" s="26" t="s">
        <v>153</v>
      </c>
      <c r="AU127" s="26" t="s">
        <v>89</v>
      </c>
    </row>
    <row r="128" s="1" customFormat="1" ht="16.5" customHeight="1">
      <c r="B128" s="212"/>
      <c r="C128" s="213" t="s">
        <v>401</v>
      </c>
      <c r="D128" s="213" t="s">
        <v>148</v>
      </c>
      <c r="E128" s="214" t="s">
        <v>1628</v>
      </c>
      <c r="F128" s="215" t="s">
        <v>1629</v>
      </c>
      <c r="G128" s="216" t="s">
        <v>287</v>
      </c>
      <c r="H128" s="217">
        <v>6</v>
      </c>
      <c r="I128" s="218"/>
      <c r="J128" s="219">
        <f>ROUND(I128*H128,2)</f>
        <v>0</v>
      </c>
      <c r="K128" s="215" t="s">
        <v>1545</v>
      </c>
      <c r="L128" s="48"/>
      <c r="M128" s="220" t="s">
        <v>5</v>
      </c>
      <c r="N128" s="221" t="s">
        <v>49</v>
      </c>
      <c r="O128" s="49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AR128" s="26" t="s">
        <v>708</v>
      </c>
      <c r="AT128" s="26" t="s">
        <v>148</v>
      </c>
      <c r="AU128" s="26" t="s">
        <v>89</v>
      </c>
      <c r="AY128" s="26" t="s">
        <v>146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26" t="s">
        <v>89</v>
      </c>
      <c r="BK128" s="224">
        <f>ROUND(I128*H128,2)</f>
        <v>0</v>
      </c>
      <c r="BL128" s="26" t="s">
        <v>708</v>
      </c>
      <c r="BM128" s="26" t="s">
        <v>1630</v>
      </c>
    </row>
    <row r="129" s="1" customFormat="1" ht="16.5" customHeight="1">
      <c r="B129" s="212"/>
      <c r="C129" s="266" t="s">
        <v>406</v>
      </c>
      <c r="D129" s="266" t="s">
        <v>881</v>
      </c>
      <c r="E129" s="267" t="s">
        <v>1631</v>
      </c>
      <c r="F129" s="268" t="s">
        <v>1632</v>
      </c>
      <c r="G129" s="269" t="s">
        <v>287</v>
      </c>
      <c r="H129" s="270">
        <v>6</v>
      </c>
      <c r="I129" s="271"/>
      <c r="J129" s="272">
        <f>ROUND(I129*H129,2)</f>
        <v>0</v>
      </c>
      <c r="K129" s="268" t="s">
        <v>233</v>
      </c>
      <c r="L129" s="273"/>
      <c r="M129" s="274" t="s">
        <v>5</v>
      </c>
      <c r="N129" s="275" t="s">
        <v>49</v>
      </c>
      <c r="O129" s="49"/>
      <c r="P129" s="222">
        <f>O129*H129</f>
        <v>0</v>
      </c>
      <c r="Q129" s="222">
        <v>0.00017000000000000001</v>
      </c>
      <c r="R129" s="222">
        <f>Q129*H129</f>
        <v>0.0010200000000000001</v>
      </c>
      <c r="S129" s="222">
        <v>0</v>
      </c>
      <c r="T129" s="223">
        <f>S129*H129</f>
        <v>0</v>
      </c>
      <c r="AR129" s="26" t="s">
        <v>452</v>
      </c>
      <c r="AT129" s="26" t="s">
        <v>881</v>
      </c>
      <c r="AU129" s="26" t="s">
        <v>89</v>
      </c>
      <c r="AY129" s="26" t="s">
        <v>146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26" t="s">
        <v>89</v>
      </c>
      <c r="BK129" s="224">
        <f>ROUND(I129*H129,2)</f>
        <v>0</v>
      </c>
      <c r="BL129" s="26" t="s">
        <v>329</v>
      </c>
      <c r="BM129" s="26" t="s">
        <v>1633</v>
      </c>
    </row>
    <row r="130" s="1" customFormat="1">
      <c r="B130" s="48"/>
      <c r="D130" s="225" t="s">
        <v>153</v>
      </c>
      <c r="F130" s="226" t="s">
        <v>1561</v>
      </c>
      <c r="I130" s="227"/>
      <c r="L130" s="48"/>
      <c r="M130" s="228"/>
      <c r="N130" s="49"/>
      <c r="O130" s="49"/>
      <c r="P130" s="49"/>
      <c r="Q130" s="49"/>
      <c r="R130" s="49"/>
      <c r="S130" s="49"/>
      <c r="T130" s="87"/>
      <c r="AT130" s="26" t="s">
        <v>153</v>
      </c>
      <c r="AU130" s="26" t="s">
        <v>89</v>
      </c>
    </row>
    <row r="131" s="1" customFormat="1" ht="16.5" customHeight="1">
      <c r="B131" s="212"/>
      <c r="C131" s="213" t="s">
        <v>414</v>
      </c>
      <c r="D131" s="213" t="s">
        <v>148</v>
      </c>
      <c r="E131" s="214" t="s">
        <v>1634</v>
      </c>
      <c r="F131" s="215" t="s">
        <v>1635</v>
      </c>
      <c r="G131" s="216" t="s">
        <v>287</v>
      </c>
      <c r="H131" s="217">
        <v>1</v>
      </c>
      <c r="I131" s="218"/>
      <c r="J131" s="219">
        <f>ROUND(I131*H131,2)</f>
        <v>0</v>
      </c>
      <c r="K131" s="215" t="s">
        <v>233</v>
      </c>
      <c r="L131" s="48"/>
      <c r="M131" s="220" t="s">
        <v>5</v>
      </c>
      <c r="N131" s="221" t="s">
        <v>49</v>
      </c>
      <c r="O131" s="49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AR131" s="26" t="s">
        <v>708</v>
      </c>
      <c r="AT131" s="26" t="s">
        <v>148</v>
      </c>
      <c r="AU131" s="26" t="s">
        <v>89</v>
      </c>
      <c r="AY131" s="26" t="s">
        <v>146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26" t="s">
        <v>89</v>
      </c>
      <c r="BK131" s="224">
        <f>ROUND(I131*H131,2)</f>
        <v>0</v>
      </c>
      <c r="BL131" s="26" t="s">
        <v>708</v>
      </c>
      <c r="BM131" s="26" t="s">
        <v>1636</v>
      </c>
    </row>
    <row r="132" s="1" customFormat="1">
      <c r="B132" s="48"/>
      <c r="D132" s="225" t="s">
        <v>153</v>
      </c>
      <c r="F132" s="226" t="s">
        <v>1637</v>
      </c>
      <c r="I132" s="227"/>
      <c r="L132" s="48"/>
      <c r="M132" s="228"/>
      <c r="N132" s="49"/>
      <c r="O132" s="49"/>
      <c r="P132" s="49"/>
      <c r="Q132" s="49"/>
      <c r="R132" s="49"/>
      <c r="S132" s="49"/>
      <c r="T132" s="87"/>
      <c r="AT132" s="26" t="s">
        <v>153</v>
      </c>
      <c r="AU132" s="26" t="s">
        <v>89</v>
      </c>
    </row>
    <row r="133" s="1" customFormat="1" ht="16.5" customHeight="1">
      <c r="B133" s="212"/>
      <c r="C133" s="266" t="s">
        <v>423</v>
      </c>
      <c r="D133" s="266" t="s">
        <v>881</v>
      </c>
      <c r="E133" s="267" t="s">
        <v>1638</v>
      </c>
      <c r="F133" s="268" t="s">
        <v>1639</v>
      </c>
      <c r="G133" s="269" t="s">
        <v>287</v>
      </c>
      <c r="H133" s="270">
        <v>1</v>
      </c>
      <c r="I133" s="271"/>
      <c r="J133" s="272">
        <f>ROUND(I133*H133,2)</f>
        <v>0</v>
      </c>
      <c r="K133" s="268" t="s">
        <v>5</v>
      </c>
      <c r="L133" s="273"/>
      <c r="M133" s="274" t="s">
        <v>5</v>
      </c>
      <c r="N133" s="275" t="s">
        <v>49</v>
      </c>
      <c r="O133" s="49"/>
      <c r="P133" s="222">
        <f>O133*H133</f>
        <v>0</v>
      </c>
      <c r="Q133" s="222">
        <v>0.0091000000000000004</v>
      </c>
      <c r="R133" s="222">
        <f>Q133*H133</f>
        <v>0.0091000000000000004</v>
      </c>
      <c r="S133" s="222">
        <v>0</v>
      </c>
      <c r="T133" s="223">
        <f>S133*H133</f>
        <v>0</v>
      </c>
      <c r="AR133" s="26" t="s">
        <v>1602</v>
      </c>
      <c r="AT133" s="26" t="s">
        <v>881</v>
      </c>
      <c r="AU133" s="26" t="s">
        <v>89</v>
      </c>
      <c r="AY133" s="26" t="s">
        <v>146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26" t="s">
        <v>89</v>
      </c>
      <c r="BK133" s="224">
        <f>ROUND(I133*H133,2)</f>
        <v>0</v>
      </c>
      <c r="BL133" s="26" t="s">
        <v>1602</v>
      </c>
      <c r="BM133" s="26" t="s">
        <v>1640</v>
      </c>
    </row>
    <row r="134" s="11" customFormat="1" ht="22.32" customHeight="1">
      <c r="B134" s="199"/>
      <c r="D134" s="200" t="s">
        <v>76</v>
      </c>
      <c r="E134" s="210" t="s">
        <v>1641</v>
      </c>
      <c r="F134" s="210" t="s">
        <v>1642</v>
      </c>
      <c r="I134" s="202"/>
      <c r="J134" s="211">
        <f>BK134</f>
        <v>0</v>
      </c>
      <c r="L134" s="199"/>
      <c r="M134" s="204"/>
      <c r="N134" s="205"/>
      <c r="O134" s="205"/>
      <c r="P134" s="206">
        <f>SUM(P135:P140)</f>
        <v>0</v>
      </c>
      <c r="Q134" s="205"/>
      <c r="R134" s="206">
        <f>SUM(R135:R140)</f>
        <v>0</v>
      </c>
      <c r="S134" s="205"/>
      <c r="T134" s="207">
        <f>SUM(T135:T140)</f>
        <v>0</v>
      </c>
      <c r="AR134" s="200" t="s">
        <v>89</v>
      </c>
      <c r="AT134" s="208" t="s">
        <v>76</v>
      </c>
      <c r="AU134" s="208" t="s">
        <v>89</v>
      </c>
      <c r="AY134" s="200" t="s">
        <v>146</v>
      </c>
      <c r="BK134" s="209">
        <f>SUM(BK135:BK140)</f>
        <v>0</v>
      </c>
    </row>
    <row r="135" s="1" customFormat="1" ht="25.5" customHeight="1">
      <c r="B135" s="212"/>
      <c r="C135" s="213" t="s">
        <v>429</v>
      </c>
      <c r="D135" s="213" t="s">
        <v>148</v>
      </c>
      <c r="E135" s="214" t="s">
        <v>1643</v>
      </c>
      <c r="F135" s="215" t="s">
        <v>1644</v>
      </c>
      <c r="G135" s="216" t="s">
        <v>151</v>
      </c>
      <c r="H135" s="217">
        <v>1</v>
      </c>
      <c r="I135" s="218"/>
      <c r="J135" s="219">
        <f>ROUND(I135*H135,2)</f>
        <v>0</v>
      </c>
      <c r="K135" s="215" t="s">
        <v>5</v>
      </c>
      <c r="L135" s="48"/>
      <c r="M135" s="220" t="s">
        <v>5</v>
      </c>
      <c r="N135" s="221" t="s">
        <v>49</v>
      </c>
      <c r="O135" s="49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AR135" s="26" t="s">
        <v>329</v>
      </c>
      <c r="AT135" s="26" t="s">
        <v>148</v>
      </c>
      <c r="AU135" s="26" t="s">
        <v>159</v>
      </c>
      <c r="AY135" s="26" t="s">
        <v>146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26" t="s">
        <v>89</v>
      </c>
      <c r="BK135" s="224">
        <f>ROUND(I135*H135,2)</f>
        <v>0</v>
      </c>
      <c r="BL135" s="26" t="s">
        <v>329</v>
      </c>
      <c r="BM135" s="26" t="s">
        <v>1645</v>
      </c>
    </row>
    <row r="136" s="1" customFormat="1">
      <c r="B136" s="48"/>
      <c r="D136" s="225" t="s">
        <v>153</v>
      </c>
      <c r="F136" s="226" t="s">
        <v>1646</v>
      </c>
      <c r="I136" s="227"/>
      <c r="L136" s="48"/>
      <c r="M136" s="228"/>
      <c r="N136" s="49"/>
      <c r="O136" s="49"/>
      <c r="P136" s="49"/>
      <c r="Q136" s="49"/>
      <c r="R136" s="49"/>
      <c r="S136" s="49"/>
      <c r="T136" s="87"/>
      <c r="AT136" s="26" t="s">
        <v>153</v>
      </c>
      <c r="AU136" s="26" t="s">
        <v>159</v>
      </c>
    </row>
    <row r="137" s="1" customFormat="1" ht="16.5" customHeight="1">
      <c r="B137" s="212"/>
      <c r="C137" s="213" t="s">
        <v>437</v>
      </c>
      <c r="D137" s="213" t="s">
        <v>148</v>
      </c>
      <c r="E137" s="214" t="s">
        <v>1647</v>
      </c>
      <c r="F137" s="215" t="s">
        <v>1648</v>
      </c>
      <c r="G137" s="216" t="s">
        <v>1649</v>
      </c>
      <c r="H137" s="217">
        <v>1</v>
      </c>
      <c r="I137" s="218"/>
      <c r="J137" s="219">
        <f>ROUND(I137*H137,2)</f>
        <v>0</v>
      </c>
      <c r="K137" s="215" t="s">
        <v>5</v>
      </c>
      <c r="L137" s="48"/>
      <c r="M137" s="220" t="s">
        <v>5</v>
      </c>
      <c r="N137" s="221" t="s">
        <v>49</v>
      </c>
      <c r="O137" s="49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AR137" s="26" t="s">
        <v>329</v>
      </c>
      <c r="AT137" s="26" t="s">
        <v>148</v>
      </c>
      <c r="AU137" s="26" t="s">
        <v>159</v>
      </c>
      <c r="AY137" s="26" t="s">
        <v>146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26" t="s">
        <v>89</v>
      </c>
      <c r="BK137" s="224">
        <f>ROUND(I137*H137,2)</f>
        <v>0</v>
      </c>
      <c r="BL137" s="26" t="s">
        <v>329</v>
      </c>
      <c r="BM137" s="26" t="s">
        <v>1650</v>
      </c>
    </row>
    <row r="138" s="1" customFormat="1" ht="25.5" customHeight="1">
      <c r="B138" s="212"/>
      <c r="C138" s="213" t="s">
        <v>445</v>
      </c>
      <c r="D138" s="213" t="s">
        <v>148</v>
      </c>
      <c r="E138" s="214" t="s">
        <v>1651</v>
      </c>
      <c r="F138" s="215" t="s">
        <v>1652</v>
      </c>
      <c r="G138" s="216" t="s">
        <v>151</v>
      </c>
      <c r="H138" s="217">
        <v>1</v>
      </c>
      <c r="I138" s="218"/>
      <c r="J138" s="219">
        <f>ROUND(I138*H138,2)</f>
        <v>0</v>
      </c>
      <c r="K138" s="215" t="s">
        <v>5</v>
      </c>
      <c r="L138" s="48"/>
      <c r="M138" s="220" t="s">
        <v>5</v>
      </c>
      <c r="N138" s="221" t="s">
        <v>49</v>
      </c>
      <c r="O138" s="49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AR138" s="26" t="s">
        <v>329</v>
      </c>
      <c r="AT138" s="26" t="s">
        <v>148</v>
      </c>
      <c r="AU138" s="26" t="s">
        <v>159</v>
      </c>
      <c r="AY138" s="26" t="s">
        <v>146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26" t="s">
        <v>89</v>
      </c>
      <c r="BK138" s="224">
        <f>ROUND(I138*H138,2)</f>
        <v>0</v>
      </c>
      <c r="BL138" s="26" t="s">
        <v>329</v>
      </c>
      <c r="BM138" s="26" t="s">
        <v>1653</v>
      </c>
    </row>
    <row r="139" s="1" customFormat="1" ht="16.5" customHeight="1">
      <c r="B139" s="212"/>
      <c r="C139" s="213" t="s">
        <v>452</v>
      </c>
      <c r="D139" s="213" t="s">
        <v>148</v>
      </c>
      <c r="E139" s="214" t="s">
        <v>1654</v>
      </c>
      <c r="F139" s="215" t="s">
        <v>1655</v>
      </c>
      <c r="G139" s="216" t="s">
        <v>151</v>
      </c>
      <c r="H139" s="217">
        <v>1</v>
      </c>
      <c r="I139" s="218"/>
      <c r="J139" s="219">
        <f>ROUND(I139*H139,2)</f>
        <v>0</v>
      </c>
      <c r="K139" s="215" t="s">
        <v>5</v>
      </c>
      <c r="L139" s="48"/>
      <c r="M139" s="220" t="s">
        <v>5</v>
      </c>
      <c r="N139" s="221" t="s">
        <v>49</v>
      </c>
      <c r="O139" s="49"/>
      <c r="P139" s="222">
        <f>O139*H139</f>
        <v>0</v>
      </c>
      <c r="Q139" s="222">
        <v>0</v>
      </c>
      <c r="R139" s="222">
        <f>Q139*H139</f>
        <v>0</v>
      </c>
      <c r="S139" s="222">
        <v>0</v>
      </c>
      <c r="T139" s="223">
        <f>S139*H139</f>
        <v>0</v>
      </c>
      <c r="AR139" s="26" t="s">
        <v>329</v>
      </c>
      <c r="AT139" s="26" t="s">
        <v>148</v>
      </c>
      <c r="AU139" s="26" t="s">
        <v>159</v>
      </c>
      <c r="AY139" s="26" t="s">
        <v>146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26" t="s">
        <v>89</v>
      </c>
      <c r="BK139" s="224">
        <f>ROUND(I139*H139,2)</f>
        <v>0</v>
      </c>
      <c r="BL139" s="26" t="s">
        <v>329</v>
      </c>
      <c r="BM139" s="26" t="s">
        <v>1656</v>
      </c>
    </row>
    <row r="140" s="1" customFormat="1" ht="25.5" customHeight="1">
      <c r="B140" s="212"/>
      <c r="C140" s="213" t="s">
        <v>458</v>
      </c>
      <c r="D140" s="213" t="s">
        <v>148</v>
      </c>
      <c r="E140" s="214" t="s">
        <v>1657</v>
      </c>
      <c r="F140" s="215" t="s">
        <v>1658</v>
      </c>
      <c r="G140" s="216" t="s">
        <v>151</v>
      </c>
      <c r="H140" s="217">
        <v>1</v>
      </c>
      <c r="I140" s="218"/>
      <c r="J140" s="219">
        <f>ROUND(I140*H140,2)</f>
        <v>0</v>
      </c>
      <c r="K140" s="215" t="s">
        <v>5</v>
      </c>
      <c r="L140" s="48"/>
      <c r="M140" s="220" t="s">
        <v>5</v>
      </c>
      <c r="N140" s="276" t="s">
        <v>49</v>
      </c>
      <c r="O140" s="230"/>
      <c r="P140" s="277">
        <f>O140*H140</f>
        <v>0</v>
      </c>
      <c r="Q140" s="277">
        <v>0</v>
      </c>
      <c r="R140" s="277">
        <f>Q140*H140</f>
        <v>0</v>
      </c>
      <c r="S140" s="277">
        <v>0</v>
      </c>
      <c r="T140" s="278">
        <f>S140*H140</f>
        <v>0</v>
      </c>
      <c r="AR140" s="26" t="s">
        <v>329</v>
      </c>
      <c r="AT140" s="26" t="s">
        <v>148</v>
      </c>
      <c r="AU140" s="26" t="s">
        <v>159</v>
      </c>
      <c r="AY140" s="26" t="s">
        <v>146</v>
      </c>
      <c r="BE140" s="224">
        <f>IF(N140="základní",J140,0)</f>
        <v>0</v>
      </c>
      <c r="BF140" s="224">
        <f>IF(N140="snížená",J140,0)</f>
        <v>0</v>
      </c>
      <c r="BG140" s="224">
        <f>IF(N140="zákl. přenesená",J140,0)</f>
        <v>0</v>
      </c>
      <c r="BH140" s="224">
        <f>IF(N140="sníž. přenesená",J140,0)</f>
        <v>0</v>
      </c>
      <c r="BI140" s="224">
        <f>IF(N140="nulová",J140,0)</f>
        <v>0</v>
      </c>
      <c r="BJ140" s="26" t="s">
        <v>89</v>
      </c>
      <c r="BK140" s="224">
        <f>ROUND(I140*H140,2)</f>
        <v>0</v>
      </c>
      <c r="BL140" s="26" t="s">
        <v>329</v>
      </c>
      <c r="BM140" s="26" t="s">
        <v>1659</v>
      </c>
    </row>
    <row r="141" s="1" customFormat="1" ht="6.96" customHeight="1">
      <c r="B141" s="69"/>
      <c r="C141" s="70"/>
      <c r="D141" s="70"/>
      <c r="E141" s="70"/>
      <c r="F141" s="70"/>
      <c r="G141" s="70"/>
      <c r="H141" s="70"/>
      <c r="I141" s="164"/>
      <c r="J141" s="70"/>
      <c r="K141" s="70"/>
      <c r="L141" s="48"/>
    </row>
  </sheetData>
  <autoFilter ref="C86:K140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5:H75"/>
    <mergeCell ref="E77:H77"/>
    <mergeCell ref="E79:H79"/>
    <mergeCell ref="G1:H1"/>
    <mergeCell ref="L2:V2"/>
  </mergeCells>
  <hyperlinks>
    <hyperlink ref="F1:G1" location="C2" display="1) Krycí list soupisu"/>
    <hyperlink ref="G1:H1" location="C58" display="2) Rekapitulace"/>
    <hyperlink ref="J1" location="C8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79" customWidth="1"/>
    <col min="2" max="2" width="1.664063" style="279" customWidth="1"/>
    <col min="3" max="4" width="5" style="279" customWidth="1"/>
    <col min="5" max="5" width="11.67" style="279" customWidth="1"/>
    <col min="6" max="6" width="9.17" style="279" customWidth="1"/>
    <col min="7" max="7" width="5" style="279" customWidth="1"/>
    <col min="8" max="8" width="77.83" style="279" customWidth="1"/>
    <col min="9" max="10" width="20" style="279" customWidth="1"/>
    <col min="11" max="11" width="1.664063" style="279" customWidth="1"/>
  </cols>
  <sheetData>
    <row r="1" ht="37.5" customHeight="1"/>
    <row r="2" ht="7.5" customHeight="1">
      <c r="B2" s="280"/>
      <c r="C2" s="281"/>
      <c r="D2" s="281"/>
      <c r="E2" s="281"/>
      <c r="F2" s="281"/>
      <c r="G2" s="281"/>
      <c r="H2" s="281"/>
      <c r="I2" s="281"/>
      <c r="J2" s="281"/>
      <c r="K2" s="282"/>
    </row>
    <row r="3" s="16" customFormat="1" ht="45" customHeight="1">
      <c r="B3" s="283"/>
      <c r="C3" s="284" t="s">
        <v>1660</v>
      </c>
      <c r="D3" s="284"/>
      <c r="E3" s="284"/>
      <c r="F3" s="284"/>
      <c r="G3" s="284"/>
      <c r="H3" s="284"/>
      <c r="I3" s="284"/>
      <c r="J3" s="284"/>
      <c r="K3" s="285"/>
    </row>
    <row r="4" ht="25.5" customHeight="1">
      <c r="B4" s="286"/>
      <c r="C4" s="287" t="s">
        <v>1661</v>
      </c>
      <c r="D4" s="287"/>
      <c r="E4" s="287"/>
      <c r="F4" s="287"/>
      <c r="G4" s="287"/>
      <c r="H4" s="287"/>
      <c r="I4" s="287"/>
      <c r="J4" s="287"/>
      <c r="K4" s="288"/>
    </row>
    <row r="5" ht="5.25" customHeight="1">
      <c r="B5" s="286"/>
      <c r="C5" s="289"/>
      <c r="D5" s="289"/>
      <c r="E5" s="289"/>
      <c r="F5" s="289"/>
      <c r="G5" s="289"/>
      <c r="H5" s="289"/>
      <c r="I5" s="289"/>
      <c r="J5" s="289"/>
      <c r="K5" s="288"/>
    </row>
    <row r="6" ht="15" customHeight="1">
      <c r="B6" s="286"/>
      <c r="C6" s="290" t="s">
        <v>1662</v>
      </c>
      <c r="D6" s="290"/>
      <c r="E6" s="290"/>
      <c r="F6" s="290"/>
      <c r="G6" s="290"/>
      <c r="H6" s="290"/>
      <c r="I6" s="290"/>
      <c r="J6" s="290"/>
      <c r="K6" s="288"/>
    </row>
    <row r="7" ht="15" customHeight="1">
      <c r="B7" s="291"/>
      <c r="C7" s="290" t="s">
        <v>1663</v>
      </c>
      <c r="D7" s="290"/>
      <c r="E7" s="290"/>
      <c r="F7" s="290"/>
      <c r="G7" s="290"/>
      <c r="H7" s="290"/>
      <c r="I7" s="290"/>
      <c r="J7" s="290"/>
      <c r="K7" s="288"/>
    </row>
    <row r="8" ht="12.75" customHeight="1">
      <c r="B8" s="291"/>
      <c r="C8" s="290"/>
      <c r="D8" s="290"/>
      <c r="E8" s="290"/>
      <c r="F8" s="290"/>
      <c r="G8" s="290"/>
      <c r="H8" s="290"/>
      <c r="I8" s="290"/>
      <c r="J8" s="290"/>
      <c r="K8" s="288"/>
    </row>
    <row r="9" ht="15" customHeight="1">
      <c r="B9" s="291"/>
      <c r="C9" s="290" t="s">
        <v>1664</v>
      </c>
      <c r="D9" s="290"/>
      <c r="E9" s="290"/>
      <c r="F9" s="290"/>
      <c r="G9" s="290"/>
      <c r="H9" s="290"/>
      <c r="I9" s="290"/>
      <c r="J9" s="290"/>
      <c r="K9" s="288"/>
    </row>
    <row r="10" ht="15" customHeight="1">
      <c r="B10" s="291"/>
      <c r="C10" s="290"/>
      <c r="D10" s="290" t="s">
        <v>1665</v>
      </c>
      <c r="E10" s="290"/>
      <c r="F10" s="290"/>
      <c r="G10" s="290"/>
      <c r="H10" s="290"/>
      <c r="I10" s="290"/>
      <c r="J10" s="290"/>
      <c r="K10" s="288"/>
    </row>
    <row r="11" ht="15" customHeight="1">
      <c r="B11" s="291"/>
      <c r="C11" s="292"/>
      <c r="D11" s="290" t="s">
        <v>1666</v>
      </c>
      <c r="E11" s="290"/>
      <c r="F11" s="290"/>
      <c r="G11" s="290"/>
      <c r="H11" s="290"/>
      <c r="I11" s="290"/>
      <c r="J11" s="290"/>
      <c r="K11" s="288"/>
    </row>
    <row r="12" ht="12.75" customHeight="1">
      <c r="B12" s="291"/>
      <c r="C12" s="292"/>
      <c r="D12" s="292"/>
      <c r="E12" s="292"/>
      <c r="F12" s="292"/>
      <c r="G12" s="292"/>
      <c r="H12" s="292"/>
      <c r="I12" s="292"/>
      <c r="J12" s="292"/>
      <c r="K12" s="288"/>
    </row>
    <row r="13" ht="15" customHeight="1">
      <c r="B13" s="291"/>
      <c r="C13" s="292"/>
      <c r="D13" s="290" t="s">
        <v>1667</v>
      </c>
      <c r="E13" s="290"/>
      <c r="F13" s="290"/>
      <c r="G13" s="290"/>
      <c r="H13" s="290"/>
      <c r="I13" s="290"/>
      <c r="J13" s="290"/>
      <c r="K13" s="288"/>
    </row>
    <row r="14" ht="15" customHeight="1">
      <c r="B14" s="291"/>
      <c r="C14" s="292"/>
      <c r="D14" s="290" t="s">
        <v>1668</v>
      </c>
      <c r="E14" s="290"/>
      <c r="F14" s="290"/>
      <c r="G14" s="290"/>
      <c r="H14" s="290"/>
      <c r="I14" s="290"/>
      <c r="J14" s="290"/>
      <c r="K14" s="288"/>
    </row>
    <row r="15" ht="15" customHeight="1">
      <c r="B15" s="291"/>
      <c r="C15" s="292"/>
      <c r="D15" s="290" t="s">
        <v>1669</v>
      </c>
      <c r="E15" s="290"/>
      <c r="F15" s="290"/>
      <c r="G15" s="290"/>
      <c r="H15" s="290"/>
      <c r="I15" s="290"/>
      <c r="J15" s="290"/>
      <c r="K15" s="288"/>
    </row>
    <row r="16" ht="15" customHeight="1">
      <c r="B16" s="291"/>
      <c r="C16" s="292"/>
      <c r="D16" s="292"/>
      <c r="E16" s="293" t="s">
        <v>93</v>
      </c>
      <c r="F16" s="290" t="s">
        <v>1670</v>
      </c>
      <c r="G16" s="290"/>
      <c r="H16" s="290"/>
      <c r="I16" s="290"/>
      <c r="J16" s="290"/>
      <c r="K16" s="288"/>
    </row>
    <row r="17" ht="15" customHeight="1">
      <c r="B17" s="291"/>
      <c r="C17" s="292"/>
      <c r="D17" s="292"/>
      <c r="E17" s="293" t="s">
        <v>1671</v>
      </c>
      <c r="F17" s="290" t="s">
        <v>1672</v>
      </c>
      <c r="G17" s="290"/>
      <c r="H17" s="290"/>
      <c r="I17" s="290"/>
      <c r="J17" s="290"/>
      <c r="K17" s="288"/>
    </row>
    <row r="18" ht="15" customHeight="1">
      <c r="B18" s="291"/>
      <c r="C18" s="292"/>
      <c r="D18" s="292"/>
      <c r="E18" s="293" t="s">
        <v>1673</v>
      </c>
      <c r="F18" s="290" t="s">
        <v>1674</v>
      </c>
      <c r="G18" s="290"/>
      <c r="H18" s="290"/>
      <c r="I18" s="290"/>
      <c r="J18" s="290"/>
      <c r="K18" s="288"/>
    </row>
    <row r="19" ht="15" customHeight="1">
      <c r="B19" s="291"/>
      <c r="C19" s="292"/>
      <c r="D19" s="292"/>
      <c r="E19" s="293" t="s">
        <v>83</v>
      </c>
      <c r="F19" s="290" t="s">
        <v>87</v>
      </c>
      <c r="G19" s="290"/>
      <c r="H19" s="290"/>
      <c r="I19" s="290"/>
      <c r="J19" s="290"/>
      <c r="K19" s="288"/>
    </row>
    <row r="20" ht="15" customHeight="1">
      <c r="B20" s="291"/>
      <c r="C20" s="292"/>
      <c r="D20" s="292"/>
      <c r="E20" s="293" t="s">
        <v>143</v>
      </c>
      <c r="F20" s="290" t="s">
        <v>144</v>
      </c>
      <c r="G20" s="290"/>
      <c r="H20" s="290"/>
      <c r="I20" s="290"/>
      <c r="J20" s="290"/>
      <c r="K20" s="288"/>
    </row>
    <row r="21" ht="15" customHeight="1">
      <c r="B21" s="291"/>
      <c r="C21" s="292"/>
      <c r="D21" s="292"/>
      <c r="E21" s="293" t="s">
        <v>88</v>
      </c>
      <c r="F21" s="290" t="s">
        <v>1675</v>
      </c>
      <c r="G21" s="290"/>
      <c r="H21" s="290"/>
      <c r="I21" s="290"/>
      <c r="J21" s="290"/>
      <c r="K21" s="288"/>
    </row>
    <row r="22" ht="12.75" customHeight="1">
      <c r="B22" s="291"/>
      <c r="C22" s="292"/>
      <c r="D22" s="292"/>
      <c r="E22" s="292"/>
      <c r="F22" s="292"/>
      <c r="G22" s="292"/>
      <c r="H22" s="292"/>
      <c r="I22" s="292"/>
      <c r="J22" s="292"/>
      <c r="K22" s="288"/>
    </row>
    <row r="23" ht="15" customHeight="1">
      <c r="B23" s="291"/>
      <c r="C23" s="290" t="s">
        <v>1676</v>
      </c>
      <c r="D23" s="290"/>
      <c r="E23" s="290"/>
      <c r="F23" s="290"/>
      <c r="G23" s="290"/>
      <c r="H23" s="290"/>
      <c r="I23" s="290"/>
      <c r="J23" s="290"/>
      <c r="K23" s="288"/>
    </row>
    <row r="24" ht="15" customHeight="1">
      <c r="B24" s="291"/>
      <c r="C24" s="290" t="s">
        <v>1677</v>
      </c>
      <c r="D24" s="290"/>
      <c r="E24" s="290"/>
      <c r="F24" s="290"/>
      <c r="G24" s="290"/>
      <c r="H24" s="290"/>
      <c r="I24" s="290"/>
      <c r="J24" s="290"/>
      <c r="K24" s="288"/>
    </row>
    <row r="25" ht="15" customHeight="1">
      <c r="B25" s="291"/>
      <c r="C25" s="290"/>
      <c r="D25" s="290" t="s">
        <v>1678</v>
      </c>
      <c r="E25" s="290"/>
      <c r="F25" s="290"/>
      <c r="G25" s="290"/>
      <c r="H25" s="290"/>
      <c r="I25" s="290"/>
      <c r="J25" s="290"/>
      <c r="K25" s="288"/>
    </row>
    <row r="26" ht="15" customHeight="1">
      <c r="B26" s="291"/>
      <c r="C26" s="292"/>
      <c r="D26" s="290" t="s">
        <v>1679</v>
      </c>
      <c r="E26" s="290"/>
      <c r="F26" s="290"/>
      <c r="G26" s="290"/>
      <c r="H26" s="290"/>
      <c r="I26" s="290"/>
      <c r="J26" s="290"/>
      <c r="K26" s="288"/>
    </row>
    <row r="27" ht="12.75" customHeight="1">
      <c r="B27" s="291"/>
      <c r="C27" s="292"/>
      <c r="D27" s="292"/>
      <c r="E27" s="292"/>
      <c r="F27" s="292"/>
      <c r="G27" s="292"/>
      <c r="H27" s="292"/>
      <c r="I27" s="292"/>
      <c r="J27" s="292"/>
      <c r="K27" s="288"/>
    </row>
    <row r="28" ht="15" customHeight="1">
      <c r="B28" s="291"/>
      <c r="C28" s="292"/>
      <c r="D28" s="290" t="s">
        <v>1680</v>
      </c>
      <c r="E28" s="290"/>
      <c r="F28" s="290"/>
      <c r="G28" s="290"/>
      <c r="H28" s="290"/>
      <c r="I28" s="290"/>
      <c r="J28" s="290"/>
      <c r="K28" s="288"/>
    </row>
    <row r="29" ht="15" customHeight="1">
      <c r="B29" s="291"/>
      <c r="C29" s="292"/>
      <c r="D29" s="290" t="s">
        <v>1681</v>
      </c>
      <c r="E29" s="290"/>
      <c r="F29" s="290"/>
      <c r="G29" s="290"/>
      <c r="H29" s="290"/>
      <c r="I29" s="290"/>
      <c r="J29" s="290"/>
      <c r="K29" s="288"/>
    </row>
    <row r="30" ht="12.75" customHeight="1">
      <c r="B30" s="291"/>
      <c r="C30" s="292"/>
      <c r="D30" s="292"/>
      <c r="E30" s="292"/>
      <c r="F30" s="292"/>
      <c r="G30" s="292"/>
      <c r="H30" s="292"/>
      <c r="I30" s="292"/>
      <c r="J30" s="292"/>
      <c r="K30" s="288"/>
    </row>
    <row r="31" ht="15" customHeight="1">
      <c r="B31" s="291"/>
      <c r="C31" s="292"/>
      <c r="D31" s="290" t="s">
        <v>1682</v>
      </c>
      <c r="E31" s="290"/>
      <c r="F31" s="290"/>
      <c r="G31" s="290"/>
      <c r="H31" s="290"/>
      <c r="I31" s="290"/>
      <c r="J31" s="290"/>
      <c r="K31" s="288"/>
    </row>
    <row r="32" ht="15" customHeight="1">
      <c r="B32" s="291"/>
      <c r="C32" s="292"/>
      <c r="D32" s="290" t="s">
        <v>1683</v>
      </c>
      <c r="E32" s="290"/>
      <c r="F32" s="290"/>
      <c r="G32" s="290"/>
      <c r="H32" s="290"/>
      <c r="I32" s="290"/>
      <c r="J32" s="290"/>
      <c r="K32" s="288"/>
    </row>
    <row r="33" ht="15" customHeight="1">
      <c r="B33" s="291"/>
      <c r="C33" s="292"/>
      <c r="D33" s="290" t="s">
        <v>1684</v>
      </c>
      <c r="E33" s="290"/>
      <c r="F33" s="290"/>
      <c r="G33" s="290"/>
      <c r="H33" s="290"/>
      <c r="I33" s="290"/>
      <c r="J33" s="290"/>
      <c r="K33" s="288"/>
    </row>
    <row r="34" ht="15" customHeight="1">
      <c r="B34" s="291"/>
      <c r="C34" s="292"/>
      <c r="D34" s="290"/>
      <c r="E34" s="294" t="s">
        <v>130</v>
      </c>
      <c r="F34" s="290"/>
      <c r="G34" s="290" t="s">
        <v>1685</v>
      </c>
      <c r="H34" s="290"/>
      <c r="I34" s="290"/>
      <c r="J34" s="290"/>
      <c r="K34" s="288"/>
    </row>
    <row r="35" ht="30.75" customHeight="1">
      <c r="B35" s="291"/>
      <c r="C35" s="292"/>
      <c r="D35" s="290"/>
      <c r="E35" s="294" t="s">
        <v>1686</v>
      </c>
      <c r="F35" s="290"/>
      <c r="G35" s="290" t="s">
        <v>1687</v>
      </c>
      <c r="H35" s="290"/>
      <c r="I35" s="290"/>
      <c r="J35" s="290"/>
      <c r="K35" s="288"/>
    </row>
    <row r="36" ht="15" customHeight="1">
      <c r="B36" s="291"/>
      <c r="C36" s="292"/>
      <c r="D36" s="290"/>
      <c r="E36" s="294" t="s">
        <v>58</v>
      </c>
      <c r="F36" s="290"/>
      <c r="G36" s="290" t="s">
        <v>1688</v>
      </c>
      <c r="H36" s="290"/>
      <c r="I36" s="290"/>
      <c r="J36" s="290"/>
      <c r="K36" s="288"/>
    </row>
    <row r="37" ht="15" customHeight="1">
      <c r="B37" s="291"/>
      <c r="C37" s="292"/>
      <c r="D37" s="290"/>
      <c r="E37" s="294" t="s">
        <v>131</v>
      </c>
      <c r="F37" s="290"/>
      <c r="G37" s="290" t="s">
        <v>1689</v>
      </c>
      <c r="H37" s="290"/>
      <c r="I37" s="290"/>
      <c r="J37" s="290"/>
      <c r="K37" s="288"/>
    </row>
    <row r="38" ht="15" customHeight="1">
      <c r="B38" s="291"/>
      <c r="C38" s="292"/>
      <c r="D38" s="290"/>
      <c r="E38" s="294" t="s">
        <v>132</v>
      </c>
      <c r="F38" s="290"/>
      <c r="G38" s="290" t="s">
        <v>1690</v>
      </c>
      <c r="H38" s="290"/>
      <c r="I38" s="290"/>
      <c r="J38" s="290"/>
      <c r="K38" s="288"/>
    </row>
    <row r="39" ht="15" customHeight="1">
      <c r="B39" s="291"/>
      <c r="C39" s="292"/>
      <c r="D39" s="290"/>
      <c r="E39" s="294" t="s">
        <v>133</v>
      </c>
      <c r="F39" s="290"/>
      <c r="G39" s="290" t="s">
        <v>1691</v>
      </c>
      <c r="H39" s="290"/>
      <c r="I39" s="290"/>
      <c r="J39" s="290"/>
      <c r="K39" s="288"/>
    </row>
    <row r="40" ht="15" customHeight="1">
      <c r="B40" s="291"/>
      <c r="C40" s="292"/>
      <c r="D40" s="290"/>
      <c r="E40" s="294" t="s">
        <v>1692</v>
      </c>
      <c r="F40" s="290"/>
      <c r="G40" s="290" t="s">
        <v>1693</v>
      </c>
      <c r="H40" s="290"/>
      <c r="I40" s="290"/>
      <c r="J40" s="290"/>
      <c r="K40" s="288"/>
    </row>
    <row r="41" ht="15" customHeight="1">
      <c r="B41" s="291"/>
      <c r="C41" s="292"/>
      <c r="D41" s="290"/>
      <c r="E41" s="294"/>
      <c r="F41" s="290"/>
      <c r="G41" s="290" t="s">
        <v>1694</v>
      </c>
      <c r="H41" s="290"/>
      <c r="I41" s="290"/>
      <c r="J41" s="290"/>
      <c r="K41" s="288"/>
    </row>
    <row r="42" ht="15" customHeight="1">
      <c r="B42" s="291"/>
      <c r="C42" s="292"/>
      <c r="D42" s="290"/>
      <c r="E42" s="294" t="s">
        <v>1695</v>
      </c>
      <c r="F42" s="290"/>
      <c r="G42" s="290" t="s">
        <v>1696</v>
      </c>
      <c r="H42" s="290"/>
      <c r="I42" s="290"/>
      <c r="J42" s="290"/>
      <c r="K42" s="288"/>
    </row>
    <row r="43" ht="15" customHeight="1">
      <c r="B43" s="291"/>
      <c r="C43" s="292"/>
      <c r="D43" s="290"/>
      <c r="E43" s="294" t="s">
        <v>135</v>
      </c>
      <c r="F43" s="290"/>
      <c r="G43" s="290" t="s">
        <v>1697</v>
      </c>
      <c r="H43" s="290"/>
      <c r="I43" s="290"/>
      <c r="J43" s="290"/>
      <c r="K43" s="288"/>
    </row>
    <row r="44" ht="12.75" customHeight="1">
      <c r="B44" s="291"/>
      <c r="C44" s="292"/>
      <c r="D44" s="290"/>
      <c r="E44" s="290"/>
      <c r="F44" s="290"/>
      <c r="G44" s="290"/>
      <c r="H44" s="290"/>
      <c r="I44" s="290"/>
      <c r="J44" s="290"/>
      <c r="K44" s="288"/>
    </row>
    <row r="45" ht="15" customHeight="1">
      <c r="B45" s="291"/>
      <c r="C45" s="292"/>
      <c r="D45" s="290" t="s">
        <v>1698</v>
      </c>
      <c r="E45" s="290"/>
      <c r="F45" s="290"/>
      <c r="G45" s="290"/>
      <c r="H45" s="290"/>
      <c r="I45" s="290"/>
      <c r="J45" s="290"/>
      <c r="K45" s="288"/>
    </row>
    <row r="46" ht="15" customHeight="1">
      <c r="B46" s="291"/>
      <c r="C46" s="292"/>
      <c r="D46" s="292"/>
      <c r="E46" s="290" t="s">
        <v>1699</v>
      </c>
      <c r="F46" s="290"/>
      <c r="G46" s="290"/>
      <c r="H46" s="290"/>
      <c r="I46" s="290"/>
      <c r="J46" s="290"/>
      <c r="K46" s="288"/>
    </row>
    <row r="47" ht="15" customHeight="1">
      <c r="B47" s="291"/>
      <c r="C47" s="292"/>
      <c r="D47" s="292"/>
      <c r="E47" s="290" t="s">
        <v>1700</v>
      </c>
      <c r="F47" s="290"/>
      <c r="G47" s="290"/>
      <c r="H47" s="290"/>
      <c r="I47" s="290"/>
      <c r="J47" s="290"/>
      <c r="K47" s="288"/>
    </row>
    <row r="48" ht="15" customHeight="1">
      <c r="B48" s="291"/>
      <c r="C48" s="292"/>
      <c r="D48" s="292"/>
      <c r="E48" s="290" t="s">
        <v>1701</v>
      </c>
      <c r="F48" s="290"/>
      <c r="G48" s="290"/>
      <c r="H48" s="290"/>
      <c r="I48" s="290"/>
      <c r="J48" s="290"/>
      <c r="K48" s="288"/>
    </row>
    <row r="49" ht="15" customHeight="1">
      <c r="B49" s="291"/>
      <c r="C49" s="292"/>
      <c r="D49" s="290" t="s">
        <v>1702</v>
      </c>
      <c r="E49" s="290"/>
      <c r="F49" s="290"/>
      <c r="G49" s="290"/>
      <c r="H49" s="290"/>
      <c r="I49" s="290"/>
      <c r="J49" s="290"/>
      <c r="K49" s="288"/>
    </row>
    <row r="50" ht="25.5" customHeight="1">
      <c r="B50" s="286"/>
      <c r="C50" s="287" t="s">
        <v>1703</v>
      </c>
      <c r="D50" s="287"/>
      <c r="E50" s="287"/>
      <c r="F50" s="287"/>
      <c r="G50" s="287"/>
      <c r="H50" s="287"/>
      <c r="I50" s="287"/>
      <c r="J50" s="287"/>
      <c r="K50" s="288"/>
    </row>
    <row r="51" ht="5.25" customHeight="1">
      <c r="B51" s="286"/>
      <c r="C51" s="289"/>
      <c r="D51" s="289"/>
      <c r="E51" s="289"/>
      <c r="F51" s="289"/>
      <c r="G51" s="289"/>
      <c r="H51" s="289"/>
      <c r="I51" s="289"/>
      <c r="J51" s="289"/>
      <c r="K51" s="288"/>
    </row>
    <row r="52" ht="15" customHeight="1">
      <c r="B52" s="286"/>
      <c r="C52" s="290" t="s">
        <v>1704</v>
      </c>
      <c r="D52" s="290"/>
      <c r="E52" s="290"/>
      <c r="F52" s="290"/>
      <c r="G52" s="290"/>
      <c r="H52" s="290"/>
      <c r="I52" s="290"/>
      <c r="J52" s="290"/>
      <c r="K52" s="288"/>
    </row>
    <row r="53" ht="15" customHeight="1">
      <c r="B53" s="286"/>
      <c r="C53" s="290" t="s">
        <v>1705</v>
      </c>
      <c r="D53" s="290"/>
      <c r="E53" s="290"/>
      <c r="F53" s="290"/>
      <c r="G53" s="290"/>
      <c r="H53" s="290"/>
      <c r="I53" s="290"/>
      <c r="J53" s="290"/>
      <c r="K53" s="288"/>
    </row>
    <row r="54" ht="12.75" customHeight="1">
      <c r="B54" s="286"/>
      <c r="C54" s="290"/>
      <c r="D54" s="290"/>
      <c r="E54" s="290"/>
      <c r="F54" s="290"/>
      <c r="G54" s="290"/>
      <c r="H54" s="290"/>
      <c r="I54" s="290"/>
      <c r="J54" s="290"/>
      <c r="K54" s="288"/>
    </row>
    <row r="55" ht="15" customHeight="1">
      <c r="B55" s="286"/>
      <c r="C55" s="290" t="s">
        <v>1706</v>
      </c>
      <c r="D55" s="290"/>
      <c r="E55" s="290"/>
      <c r="F55" s="290"/>
      <c r="G55" s="290"/>
      <c r="H55" s="290"/>
      <c r="I55" s="290"/>
      <c r="J55" s="290"/>
      <c r="K55" s="288"/>
    </row>
    <row r="56" ht="15" customHeight="1">
      <c r="B56" s="286"/>
      <c r="C56" s="292"/>
      <c r="D56" s="290" t="s">
        <v>1707</v>
      </c>
      <c r="E56" s="290"/>
      <c r="F56" s="290"/>
      <c r="G56" s="290"/>
      <c r="H56" s="290"/>
      <c r="I56" s="290"/>
      <c r="J56" s="290"/>
      <c r="K56" s="288"/>
    </row>
    <row r="57" ht="15" customHeight="1">
      <c r="B57" s="286"/>
      <c r="C57" s="292"/>
      <c r="D57" s="290" t="s">
        <v>1708</v>
      </c>
      <c r="E57" s="290"/>
      <c r="F57" s="290"/>
      <c r="G57" s="290"/>
      <c r="H57" s="290"/>
      <c r="I57" s="290"/>
      <c r="J57" s="290"/>
      <c r="K57" s="288"/>
    </row>
    <row r="58" ht="15" customHeight="1">
      <c r="B58" s="286"/>
      <c r="C58" s="292"/>
      <c r="D58" s="290" t="s">
        <v>1709</v>
      </c>
      <c r="E58" s="290"/>
      <c r="F58" s="290"/>
      <c r="G58" s="290"/>
      <c r="H58" s="290"/>
      <c r="I58" s="290"/>
      <c r="J58" s="290"/>
      <c r="K58" s="288"/>
    </row>
    <row r="59" ht="15" customHeight="1">
      <c r="B59" s="286"/>
      <c r="C59" s="292"/>
      <c r="D59" s="290" t="s">
        <v>1710</v>
      </c>
      <c r="E59" s="290"/>
      <c r="F59" s="290"/>
      <c r="G59" s="290"/>
      <c r="H59" s="290"/>
      <c r="I59" s="290"/>
      <c r="J59" s="290"/>
      <c r="K59" s="288"/>
    </row>
    <row r="60" ht="15" customHeight="1">
      <c r="B60" s="286"/>
      <c r="C60" s="292"/>
      <c r="D60" s="295" t="s">
        <v>1711</v>
      </c>
      <c r="E60" s="295"/>
      <c r="F60" s="295"/>
      <c r="G60" s="295"/>
      <c r="H60" s="295"/>
      <c r="I60" s="295"/>
      <c r="J60" s="295"/>
      <c r="K60" s="288"/>
    </row>
    <row r="61" ht="15" customHeight="1">
      <c r="B61" s="286"/>
      <c r="C61" s="292"/>
      <c r="D61" s="290" t="s">
        <v>1712</v>
      </c>
      <c r="E61" s="290"/>
      <c r="F61" s="290"/>
      <c r="G61" s="290"/>
      <c r="H61" s="290"/>
      <c r="I61" s="290"/>
      <c r="J61" s="290"/>
      <c r="K61" s="288"/>
    </row>
    <row r="62" ht="12.75" customHeight="1">
      <c r="B62" s="286"/>
      <c r="C62" s="292"/>
      <c r="D62" s="292"/>
      <c r="E62" s="296"/>
      <c r="F62" s="292"/>
      <c r="G62" s="292"/>
      <c r="H62" s="292"/>
      <c r="I62" s="292"/>
      <c r="J62" s="292"/>
      <c r="K62" s="288"/>
    </row>
    <row r="63" ht="15" customHeight="1">
      <c r="B63" s="286"/>
      <c r="C63" s="292"/>
      <c r="D63" s="290" t="s">
        <v>1713</v>
      </c>
      <c r="E63" s="290"/>
      <c r="F63" s="290"/>
      <c r="G63" s="290"/>
      <c r="H63" s="290"/>
      <c r="I63" s="290"/>
      <c r="J63" s="290"/>
      <c r="K63" s="288"/>
    </row>
    <row r="64" ht="15" customHeight="1">
      <c r="B64" s="286"/>
      <c r="C64" s="292"/>
      <c r="D64" s="295" t="s">
        <v>1714</v>
      </c>
      <c r="E64" s="295"/>
      <c r="F64" s="295"/>
      <c r="G64" s="295"/>
      <c r="H64" s="295"/>
      <c r="I64" s="295"/>
      <c r="J64" s="295"/>
      <c r="K64" s="288"/>
    </row>
    <row r="65" ht="15" customHeight="1">
      <c r="B65" s="286"/>
      <c r="C65" s="292"/>
      <c r="D65" s="290" t="s">
        <v>1715</v>
      </c>
      <c r="E65" s="290"/>
      <c r="F65" s="290"/>
      <c r="G65" s="290"/>
      <c r="H65" s="290"/>
      <c r="I65" s="290"/>
      <c r="J65" s="290"/>
      <c r="K65" s="288"/>
    </row>
    <row r="66" ht="15" customHeight="1">
      <c r="B66" s="286"/>
      <c r="C66" s="292"/>
      <c r="D66" s="290" t="s">
        <v>1716</v>
      </c>
      <c r="E66" s="290"/>
      <c r="F66" s="290"/>
      <c r="G66" s="290"/>
      <c r="H66" s="290"/>
      <c r="I66" s="290"/>
      <c r="J66" s="290"/>
      <c r="K66" s="288"/>
    </row>
    <row r="67" ht="15" customHeight="1">
      <c r="B67" s="286"/>
      <c r="C67" s="292"/>
      <c r="D67" s="290" t="s">
        <v>1717</v>
      </c>
      <c r="E67" s="290"/>
      <c r="F67" s="290"/>
      <c r="G67" s="290"/>
      <c r="H67" s="290"/>
      <c r="I67" s="290"/>
      <c r="J67" s="290"/>
      <c r="K67" s="288"/>
    </row>
    <row r="68" ht="15" customHeight="1">
      <c r="B68" s="286"/>
      <c r="C68" s="292"/>
      <c r="D68" s="290" t="s">
        <v>1718</v>
      </c>
      <c r="E68" s="290"/>
      <c r="F68" s="290"/>
      <c r="G68" s="290"/>
      <c r="H68" s="290"/>
      <c r="I68" s="290"/>
      <c r="J68" s="290"/>
      <c r="K68" s="288"/>
    </row>
    <row r="69" ht="12.75" customHeight="1">
      <c r="B69" s="297"/>
      <c r="C69" s="298"/>
      <c r="D69" s="298"/>
      <c r="E69" s="298"/>
      <c r="F69" s="298"/>
      <c r="G69" s="298"/>
      <c r="H69" s="298"/>
      <c r="I69" s="298"/>
      <c r="J69" s="298"/>
      <c r="K69" s="299"/>
    </row>
    <row r="70" ht="18.75" customHeight="1">
      <c r="B70" s="300"/>
      <c r="C70" s="300"/>
      <c r="D70" s="300"/>
      <c r="E70" s="300"/>
      <c r="F70" s="300"/>
      <c r="G70" s="300"/>
      <c r="H70" s="300"/>
      <c r="I70" s="300"/>
      <c r="J70" s="300"/>
      <c r="K70" s="301"/>
    </row>
    <row r="71" ht="18.75" customHeight="1">
      <c r="B71" s="301"/>
      <c r="C71" s="301"/>
      <c r="D71" s="301"/>
      <c r="E71" s="301"/>
      <c r="F71" s="301"/>
      <c r="G71" s="301"/>
      <c r="H71" s="301"/>
      <c r="I71" s="301"/>
      <c r="J71" s="301"/>
      <c r="K71" s="301"/>
    </row>
    <row r="72" ht="7.5" customHeight="1">
      <c r="B72" s="302"/>
      <c r="C72" s="303"/>
      <c r="D72" s="303"/>
      <c r="E72" s="303"/>
      <c r="F72" s="303"/>
      <c r="G72" s="303"/>
      <c r="H72" s="303"/>
      <c r="I72" s="303"/>
      <c r="J72" s="303"/>
      <c r="K72" s="304"/>
    </row>
    <row r="73" ht="45" customHeight="1">
      <c r="B73" s="305"/>
      <c r="C73" s="306" t="s">
        <v>115</v>
      </c>
      <c r="D73" s="306"/>
      <c r="E73" s="306"/>
      <c r="F73" s="306"/>
      <c r="G73" s="306"/>
      <c r="H73" s="306"/>
      <c r="I73" s="306"/>
      <c r="J73" s="306"/>
      <c r="K73" s="307"/>
    </row>
    <row r="74" ht="17.25" customHeight="1">
      <c r="B74" s="305"/>
      <c r="C74" s="308" t="s">
        <v>1719</v>
      </c>
      <c r="D74" s="308"/>
      <c r="E74" s="308"/>
      <c r="F74" s="308" t="s">
        <v>1720</v>
      </c>
      <c r="G74" s="309"/>
      <c r="H74" s="308" t="s">
        <v>131</v>
      </c>
      <c r="I74" s="308" t="s">
        <v>62</v>
      </c>
      <c r="J74" s="308" t="s">
        <v>1721</v>
      </c>
      <c r="K74" s="307"/>
    </row>
    <row r="75" ht="17.25" customHeight="1">
      <c r="B75" s="305"/>
      <c r="C75" s="310" t="s">
        <v>1722</v>
      </c>
      <c r="D75" s="310"/>
      <c r="E75" s="310"/>
      <c r="F75" s="311" t="s">
        <v>1723</v>
      </c>
      <c r="G75" s="312"/>
      <c r="H75" s="310"/>
      <c r="I75" s="310"/>
      <c r="J75" s="310" t="s">
        <v>1724</v>
      </c>
      <c r="K75" s="307"/>
    </row>
    <row r="76" ht="5.25" customHeight="1">
      <c r="B76" s="305"/>
      <c r="C76" s="313"/>
      <c r="D76" s="313"/>
      <c r="E76" s="313"/>
      <c r="F76" s="313"/>
      <c r="G76" s="314"/>
      <c r="H76" s="313"/>
      <c r="I76" s="313"/>
      <c r="J76" s="313"/>
      <c r="K76" s="307"/>
    </row>
    <row r="77" ht="15" customHeight="1">
      <c r="B77" s="305"/>
      <c r="C77" s="294" t="s">
        <v>58</v>
      </c>
      <c r="D77" s="313"/>
      <c r="E77" s="313"/>
      <c r="F77" s="315" t="s">
        <v>1725</v>
      </c>
      <c r="G77" s="314"/>
      <c r="H77" s="294" t="s">
        <v>1726</v>
      </c>
      <c r="I77" s="294" t="s">
        <v>1727</v>
      </c>
      <c r="J77" s="294">
        <v>20</v>
      </c>
      <c r="K77" s="307"/>
    </row>
    <row r="78" ht="15" customHeight="1">
      <c r="B78" s="305"/>
      <c r="C78" s="294" t="s">
        <v>1728</v>
      </c>
      <c r="D78" s="294"/>
      <c r="E78" s="294"/>
      <c r="F78" s="315" t="s">
        <v>1725</v>
      </c>
      <c r="G78" s="314"/>
      <c r="H78" s="294" t="s">
        <v>1729</v>
      </c>
      <c r="I78" s="294" t="s">
        <v>1727</v>
      </c>
      <c r="J78" s="294">
        <v>120</v>
      </c>
      <c r="K78" s="307"/>
    </row>
    <row r="79" ht="15" customHeight="1">
      <c r="B79" s="316"/>
      <c r="C79" s="294" t="s">
        <v>1730</v>
      </c>
      <c r="D79" s="294"/>
      <c r="E79" s="294"/>
      <c r="F79" s="315" t="s">
        <v>1731</v>
      </c>
      <c r="G79" s="314"/>
      <c r="H79" s="294" t="s">
        <v>1732</v>
      </c>
      <c r="I79" s="294" t="s">
        <v>1727</v>
      </c>
      <c r="J79" s="294">
        <v>50</v>
      </c>
      <c r="K79" s="307"/>
    </row>
    <row r="80" ht="15" customHeight="1">
      <c r="B80" s="316"/>
      <c r="C80" s="294" t="s">
        <v>1733</v>
      </c>
      <c r="D80" s="294"/>
      <c r="E80" s="294"/>
      <c r="F80" s="315" t="s">
        <v>1725</v>
      </c>
      <c r="G80" s="314"/>
      <c r="H80" s="294" t="s">
        <v>1734</v>
      </c>
      <c r="I80" s="294" t="s">
        <v>1735</v>
      </c>
      <c r="J80" s="294"/>
      <c r="K80" s="307"/>
    </row>
    <row r="81" ht="15" customHeight="1">
      <c r="B81" s="316"/>
      <c r="C81" s="317" t="s">
        <v>1736</v>
      </c>
      <c r="D81" s="317"/>
      <c r="E81" s="317"/>
      <c r="F81" s="318" t="s">
        <v>1731</v>
      </c>
      <c r="G81" s="317"/>
      <c r="H81" s="317" t="s">
        <v>1737</v>
      </c>
      <c r="I81" s="317" t="s">
        <v>1727</v>
      </c>
      <c r="J81" s="317">
        <v>15</v>
      </c>
      <c r="K81" s="307"/>
    </row>
    <row r="82" ht="15" customHeight="1">
      <c r="B82" s="316"/>
      <c r="C82" s="317" t="s">
        <v>1738</v>
      </c>
      <c r="D82" s="317"/>
      <c r="E82" s="317"/>
      <c r="F82" s="318" t="s">
        <v>1731</v>
      </c>
      <c r="G82" s="317"/>
      <c r="H82" s="317" t="s">
        <v>1739</v>
      </c>
      <c r="I82" s="317" t="s">
        <v>1727</v>
      </c>
      <c r="J82" s="317">
        <v>15</v>
      </c>
      <c r="K82" s="307"/>
    </row>
    <row r="83" ht="15" customHeight="1">
      <c r="B83" s="316"/>
      <c r="C83" s="317" t="s">
        <v>1740</v>
      </c>
      <c r="D83" s="317"/>
      <c r="E83" s="317"/>
      <c r="F83" s="318" t="s">
        <v>1731</v>
      </c>
      <c r="G83" s="317"/>
      <c r="H83" s="317" t="s">
        <v>1741</v>
      </c>
      <c r="I83" s="317" t="s">
        <v>1727</v>
      </c>
      <c r="J83" s="317">
        <v>20</v>
      </c>
      <c r="K83" s="307"/>
    </row>
    <row r="84" ht="15" customHeight="1">
      <c r="B84" s="316"/>
      <c r="C84" s="317" t="s">
        <v>1742</v>
      </c>
      <c r="D84" s="317"/>
      <c r="E84" s="317"/>
      <c r="F84" s="318" t="s">
        <v>1731</v>
      </c>
      <c r="G84" s="317"/>
      <c r="H84" s="317" t="s">
        <v>1743</v>
      </c>
      <c r="I84" s="317" t="s">
        <v>1727</v>
      </c>
      <c r="J84" s="317">
        <v>20</v>
      </c>
      <c r="K84" s="307"/>
    </row>
    <row r="85" ht="15" customHeight="1">
      <c r="B85" s="316"/>
      <c r="C85" s="294" t="s">
        <v>1744</v>
      </c>
      <c r="D85" s="294"/>
      <c r="E85" s="294"/>
      <c r="F85" s="315" t="s">
        <v>1731</v>
      </c>
      <c r="G85" s="314"/>
      <c r="H85" s="294" t="s">
        <v>1745</v>
      </c>
      <c r="I85" s="294" t="s">
        <v>1727</v>
      </c>
      <c r="J85" s="294">
        <v>50</v>
      </c>
      <c r="K85" s="307"/>
    </row>
    <row r="86" ht="15" customHeight="1">
      <c r="B86" s="316"/>
      <c r="C86" s="294" t="s">
        <v>1746</v>
      </c>
      <c r="D86" s="294"/>
      <c r="E86" s="294"/>
      <c r="F86" s="315" t="s">
        <v>1731</v>
      </c>
      <c r="G86" s="314"/>
      <c r="H86" s="294" t="s">
        <v>1747</v>
      </c>
      <c r="I86" s="294" t="s">
        <v>1727</v>
      </c>
      <c r="J86" s="294">
        <v>20</v>
      </c>
      <c r="K86" s="307"/>
    </row>
    <row r="87" ht="15" customHeight="1">
      <c r="B87" s="316"/>
      <c r="C87" s="294" t="s">
        <v>1748</v>
      </c>
      <c r="D87" s="294"/>
      <c r="E87" s="294"/>
      <c r="F87" s="315" t="s">
        <v>1731</v>
      </c>
      <c r="G87" s="314"/>
      <c r="H87" s="294" t="s">
        <v>1749</v>
      </c>
      <c r="I87" s="294" t="s">
        <v>1727</v>
      </c>
      <c r="J87" s="294">
        <v>20</v>
      </c>
      <c r="K87" s="307"/>
    </row>
    <row r="88" ht="15" customHeight="1">
      <c r="B88" s="316"/>
      <c r="C88" s="294" t="s">
        <v>1750</v>
      </c>
      <c r="D88" s="294"/>
      <c r="E88" s="294"/>
      <c r="F88" s="315" t="s">
        <v>1731</v>
      </c>
      <c r="G88" s="314"/>
      <c r="H88" s="294" t="s">
        <v>1751</v>
      </c>
      <c r="I88" s="294" t="s">
        <v>1727</v>
      </c>
      <c r="J88" s="294">
        <v>50</v>
      </c>
      <c r="K88" s="307"/>
    </row>
    <row r="89" ht="15" customHeight="1">
      <c r="B89" s="316"/>
      <c r="C89" s="294" t="s">
        <v>1752</v>
      </c>
      <c r="D89" s="294"/>
      <c r="E89" s="294"/>
      <c r="F89" s="315" t="s">
        <v>1731</v>
      </c>
      <c r="G89" s="314"/>
      <c r="H89" s="294" t="s">
        <v>1752</v>
      </c>
      <c r="I89" s="294" t="s">
        <v>1727</v>
      </c>
      <c r="J89" s="294">
        <v>50</v>
      </c>
      <c r="K89" s="307"/>
    </row>
    <row r="90" ht="15" customHeight="1">
      <c r="B90" s="316"/>
      <c r="C90" s="294" t="s">
        <v>136</v>
      </c>
      <c r="D90" s="294"/>
      <c r="E90" s="294"/>
      <c r="F90" s="315" t="s">
        <v>1731</v>
      </c>
      <c r="G90" s="314"/>
      <c r="H90" s="294" t="s">
        <v>1753</v>
      </c>
      <c r="I90" s="294" t="s">
        <v>1727</v>
      </c>
      <c r="J90" s="294">
        <v>255</v>
      </c>
      <c r="K90" s="307"/>
    </row>
    <row r="91" ht="15" customHeight="1">
      <c r="B91" s="316"/>
      <c r="C91" s="294" t="s">
        <v>1754</v>
      </c>
      <c r="D91" s="294"/>
      <c r="E91" s="294"/>
      <c r="F91" s="315" t="s">
        <v>1725</v>
      </c>
      <c r="G91" s="314"/>
      <c r="H91" s="294" t="s">
        <v>1755</v>
      </c>
      <c r="I91" s="294" t="s">
        <v>1756</v>
      </c>
      <c r="J91" s="294"/>
      <c r="K91" s="307"/>
    </row>
    <row r="92" ht="15" customHeight="1">
      <c r="B92" s="316"/>
      <c r="C92" s="294" t="s">
        <v>1757</v>
      </c>
      <c r="D92" s="294"/>
      <c r="E92" s="294"/>
      <c r="F92" s="315" t="s">
        <v>1725</v>
      </c>
      <c r="G92" s="314"/>
      <c r="H92" s="294" t="s">
        <v>1758</v>
      </c>
      <c r="I92" s="294" t="s">
        <v>1759</v>
      </c>
      <c r="J92" s="294"/>
      <c r="K92" s="307"/>
    </row>
    <row r="93" ht="15" customHeight="1">
      <c r="B93" s="316"/>
      <c r="C93" s="294" t="s">
        <v>1760</v>
      </c>
      <c r="D93" s="294"/>
      <c r="E93" s="294"/>
      <c r="F93" s="315" t="s">
        <v>1725</v>
      </c>
      <c r="G93" s="314"/>
      <c r="H93" s="294" t="s">
        <v>1760</v>
      </c>
      <c r="I93" s="294" t="s">
        <v>1759</v>
      </c>
      <c r="J93" s="294"/>
      <c r="K93" s="307"/>
    </row>
    <row r="94" ht="15" customHeight="1">
      <c r="B94" s="316"/>
      <c r="C94" s="294" t="s">
        <v>43</v>
      </c>
      <c r="D94" s="294"/>
      <c r="E94" s="294"/>
      <c r="F94" s="315" t="s">
        <v>1725</v>
      </c>
      <c r="G94" s="314"/>
      <c r="H94" s="294" t="s">
        <v>1761</v>
      </c>
      <c r="I94" s="294" t="s">
        <v>1759</v>
      </c>
      <c r="J94" s="294"/>
      <c r="K94" s="307"/>
    </row>
    <row r="95" ht="15" customHeight="1">
      <c r="B95" s="316"/>
      <c r="C95" s="294" t="s">
        <v>53</v>
      </c>
      <c r="D95" s="294"/>
      <c r="E95" s="294"/>
      <c r="F95" s="315" t="s">
        <v>1725</v>
      </c>
      <c r="G95" s="314"/>
      <c r="H95" s="294" t="s">
        <v>1762</v>
      </c>
      <c r="I95" s="294" t="s">
        <v>1759</v>
      </c>
      <c r="J95" s="294"/>
      <c r="K95" s="307"/>
    </row>
    <row r="96" ht="15" customHeight="1">
      <c r="B96" s="319"/>
      <c r="C96" s="320"/>
      <c r="D96" s="320"/>
      <c r="E96" s="320"/>
      <c r="F96" s="320"/>
      <c r="G96" s="320"/>
      <c r="H96" s="320"/>
      <c r="I96" s="320"/>
      <c r="J96" s="320"/>
      <c r="K96" s="321"/>
    </row>
    <row r="97" ht="18.75" customHeight="1">
      <c r="B97" s="322"/>
      <c r="C97" s="323"/>
      <c r="D97" s="323"/>
      <c r="E97" s="323"/>
      <c r="F97" s="323"/>
      <c r="G97" s="323"/>
      <c r="H97" s="323"/>
      <c r="I97" s="323"/>
      <c r="J97" s="323"/>
      <c r="K97" s="322"/>
    </row>
    <row r="98" ht="18.75" customHeight="1">
      <c r="B98" s="301"/>
      <c r="C98" s="301"/>
      <c r="D98" s="301"/>
      <c r="E98" s="301"/>
      <c r="F98" s="301"/>
      <c r="G98" s="301"/>
      <c r="H98" s="301"/>
      <c r="I98" s="301"/>
      <c r="J98" s="301"/>
      <c r="K98" s="301"/>
    </row>
    <row r="99" ht="7.5" customHeight="1">
      <c r="B99" s="302"/>
      <c r="C99" s="303"/>
      <c r="D99" s="303"/>
      <c r="E99" s="303"/>
      <c r="F99" s="303"/>
      <c r="G99" s="303"/>
      <c r="H99" s="303"/>
      <c r="I99" s="303"/>
      <c r="J99" s="303"/>
      <c r="K99" s="304"/>
    </row>
    <row r="100" ht="45" customHeight="1">
      <c r="B100" s="305"/>
      <c r="C100" s="306" t="s">
        <v>1763</v>
      </c>
      <c r="D100" s="306"/>
      <c r="E100" s="306"/>
      <c r="F100" s="306"/>
      <c r="G100" s="306"/>
      <c r="H100" s="306"/>
      <c r="I100" s="306"/>
      <c r="J100" s="306"/>
      <c r="K100" s="307"/>
    </row>
    <row r="101" ht="17.25" customHeight="1">
      <c r="B101" s="305"/>
      <c r="C101" s="308" t="s">
        <v>1719</v>
      </c>
      <c r="D101" s="308"/>
      <c r="E101" s="308"/>
      <c r="F101" s="308" t="s">
        <v>1720</v>
      </c>
      <c r="G101" s="309"/>
      <c r="H101" s="308" t="s">
        <v>131</v>
      </c>
      <c r="I101" s="308" t="s">
        <v>62</v>
      </c>
      <c r="J101" s="308" t="s">
        <v>1721</v>
      </c>
      <c r="K101" s="307"/>
    </row>
    <row r="102" ht="17.25" customHeight="1">
      <c r="B102" s="305"/>
      <c r="C102" s="310" t="s">
        <v>1722</v>
      </c>
      <c r="D102" s="310"/>
      <c r="E102" s="310"/>
      <c r="F102" s="311" t="s">
        <v>1723</v>
      </c>
      <c r="G102" s="312"/>
      <c r="H102" s="310"/>
      <c r="I102" s="310"/>
      <c r="J102" s="310" t="s">
        <v>1724</v>
      </c>
      <c r="K102" s="307"/>
    </row>
    <row r="103" ht="5.25" customHeight="1">
      <c r="B103" s="305"/>
      <c r="C103" s="308"/>
      <c r="D103" s="308"/>
      <c r="E103" s="308"/>
      <c r="F103" s="308"/>
      <c r="G103" s="324"/>
      <c r="H103" s="308"/>
      <c r="I103" s="308"/>
      <c r="J103" s="308"/>
      <c r="K103" s="307"/>
    </row>
    <row r="104" ht="15" customHeight="1">
      <c r="B104" s="305"/>
      <c r="C104" s="294" t="s">
        <v>58</v>
      </c>
      <c r="D104" s="313"/>
      <c r="E104" s="313"/>
      <c r="F104" s="315" t="s">
        <v>1725</v>
      </c>
      <c r="G104" s="324"/>
      <c r="H104" s="294" t="s">
        <v>1764</v>
      </c>
      <c r="I104" s="294" t="s">
        <v>1727</v>
      </c>
      <c r="J104" s="294">
        <v>20</v>
      </c>
      <c r="K104" s="307"/>
    </row>
    <row r="105" ht="15" customHeight="1">
      <c r="B105" s="305"/>
      <c r="C105" s="294" t="s">
        <v>1728</v>
      </c>
      <c r="D105" s="294"/>
      <c r="E105" s="294"/>
      <c r="F105" s="315" t="s">
        <v>1725</v>
      </c>
      <c r="G105" s="294"/>
      <c r="H105" s="294" t="s">
        <v>1764</v>
      </c>
      <c r="I105" s="294" t="s">
        <v>1727</v>
      </c>
      <c r="J105" s="294">
        <v>120</v>
      </c>
      <c r="K105" s="307"/>
    </row>
    <row r="106" ht="15" customHeight="1">
      <c r="B106" s="316"/>
      <c r="C106" s="294" t="s">
        <v>1730</v>
      </c>
      <c r="D106" s="294"/>
      <c r="E106" s="294"/>
      <c r="F106" s="315" t="s">
        <v>1731</v>
      </c>
      <c r="G106" s="294"/>
      <c r="H106" s="294" t="s">
        <v>1764</v>
      </c>
      <c r="I106" s="294" t="s">
        <v>1727</v>
      </c>
      <c r="J106" s="294">
        <v>50</v>
      </c>
      <c r="K106" s="307"/>
    </row>
    <row r="107" ht="15" customHeight="1">
      <c r="B107" s="316"/>
      <c r="C107" s="294" t="s">
        <v>1733</v>
      </c>
      <c r="D107" s="294"/>
      <c r="E107" s="294"/>
      <c r="F107" s="315" t="s">
        <v>1725</v>
      </c>
      <c r="G107" s="294"/>
      <c r="H107" s="294" t="s">
        <v>1764</v>
      </c>
      <c r="I107" s="294" t="s">
        <v>1735</v>
      </c>
      <c r="J107" s="294"/>
      <c r="K107" s="307"/>
    </row>
    <row r="108" ht="15" customHeight="1">
      <c r="B108" s="316"/>
      <c r="C108" s="294" t="s">
        <v>1744</v>
      </c>
      <c r="D108" s="294"/>
      <c r="E108" s="294"/>
      <c r="F108" s="315" t="s">
        <v>1731</v>
      </c>
      <c r="G108" s="294"/>
      <c r="H108" s="294" t="s">
        <v>1764</v>
      </c>
      <c r="I108" s="294" t="s">
        <v>1727</v>
      </c>
      <c r="J108" s="294">
        <v>50</v>
      </c>
      <c r="K108" s="307"/>
    </row>
    <row r="109" ht="15" customHeight="1">
      <c r="B109" s="316"/>
      <c r="C109" s="294" t="s">
        <v>1752</v>
      </c>
      <c r="D109" s="294"/>
      <c r="E109" s="294"/>
      <c r="F109" s="315" t="s">
        <v>1731</v>
      </c>
      <c r="G109" s="294"/>
      <c r="H109" s="294" t="s">
        <v>1764</v>
      </c>
      <c r="I109" s="294" t="s">
        <v>1727</v>
      </c>
      <c r="J109" s="294">
        <v>50</v>
      </c>
      <c r="K109" s="307"/>
    </row>
    <row r="110" ht="15" customHeight="1">
      <c r="B110" s="316"/>
      <c r="C110" s="294" t="s">
        <v>1750</v>
      </c>
      <c r="D110" s="294"/>
      <c r="E110" s="294"/>
      <c r="F110" s="315" t="s">
        <v>1731</v>
      </c>
      <c r="G110" s="294"/>
      <c r="H110" s="294" t="s">
        <v>1764</v>
      </c>
      <c r="I110" s="294" t="s">
        <v>1727</v>
      </c>
      <c r="J110" s="294">
        <v>50</v>
      </c>
      <c r="K110" s="307"/>
    </row>
    <row r="111" ht="15" customHeight="1">
      <c r="B111" s="316"/>
      <c r="C111" s="294" t="s">
        <v>58</v>
      </c>
      <c r="D111" s="294"/>
      <c r="E111" s="294"/>
      <c r="F111" s="315" t="s">
        <v>1725</v>
      </c>
      <c r="G111" s="294"/>
      <c r="H111" s="294" t="s">
        <v>1765</v>
      </c>
      <c r="I111" s="294" t="s">
        <v>1727</v>
      </c>
      <c r="J111" s="294">
        <v>20</v>
      </c>
      <c r="K111" s="307"/>
    </row>
    <row r="112" ht="15" customHeight="1">
      <c r="B112" s="316"/>
      <c r="C112" s="294" t="s">
        <v>1766</v>
      </c>
      <c r="D112" s="294"/>
      <c r="E112" s="294"/>
      <c r="F112" s="315" t="s">
        <v>1725</v>
      </c>
      <c r="G112" s="294"/>
      <c r="H112" s="294" t="s">
        <v>1767</v>
      </c>
      <c r="I112" s="294" t="s">
        <v>1727</v>
      </c>
      <c r="J112" s="294">
        <v>120</v>
      </c>
      <c r="K112" s="307"/>
    </row>
    <row r="113" ht="15" customHeight="1">
      <c r="B113" s="316"/>
      <c r="C113" s="294" t="s">
        <v>43</v>
      </c>
      <c r="D113" s="294"/>
      <c r="E113" s="294"/>
      <c r="F113" s="315" t="s">
        <v>1725</v>
      </c>
      <c r="G113" s="294"/>
      <c r="H113" s="294" t="s">
        <v>1768</v>
      </c>
      <c r="I113" s="294" t="s">
        <v>1759</v>
      </c>
      <c r="J113" s="294"/>
      <c r="K113" s="307"/>
    </row>
    <row r="114" ht="15" customHeight="1">
      <c r="B114" s="316"/>
      <c r="C114" s="294" t="s">
        <v>53</v>
      </c>
      <c r="D114" s="294"/>
      <c r="E114" s="294"/>
      <c r="F114" s="315" t="s">
        <v>1725</v>
      </c>
      <c r="G114" s="294"/>
      <c r="H114" s="294" t="s">
        <v>1769</v>
      </c>
      <c r="I114" s="294" t="s">
        <v>1759</v>
      </c>
      <c r="J114" s="294"/>
      <c r="K114" s="307"/>
    </row>
    <row r="115" ht="15" customHeight="1">
      <c r="B115" s="316"/>
      <c r="C115" s="294" t="s">
        <v>62</v>
      </c>
      <c r="D115" s="294"/>
      <c r="E115" s="294"/>
      <c r="F115" s="315" t="s">
        <v>1725</v>
      </c>
      <c r="G115" s="294"/>
      <c r="H115" s="294" t="s">
        <v>1770</v>
      </c>
      <c r="I115" s="294" t="s">
        <v>1771</v>
      </c>
      <c r="J115" s="294"/>
      <c r="K115" s="307"/>
    </row>
    <row r="116" ht="15" customHeight="1">
      <c r="B116" s="319"/>
      <c r="C116" s="325"/>
      <c r="D116" s="325"/>
      <c r="E116" s="325"/>
      <c r="F116" s="325"/>
      <c r="G116" s="325"/>
      <c r="H116" s="325"/>
      <c r="I116" s="325"/>
      <c r="J116" s="325"/>
      <c r="K116" s="321"/>
    </row>
    <row r="117" ht="18.75" customHeight="1">
      <c r="B117" s="326"/>
      <c r="C117" s="290"/>
      <c r="D117" s="290"/>
      <c r="E117" s="290"/>
      <c r="F117" s="327"/>
      <c r="G117" s="290"/>
      <c r="H117" s="290"/>
      <c r="I117" s="290"/>
      <c r="J117" s="290"/>
      <c r="K117" s="326"/>
    </row>
    <row r="118" ht="18.75" customHeight="1">
      <c r="B118" s="301"/>
      <c r="C118" s="301"/>
      <c r="D118" s="301"/>
      <c r="E118" s="301"/>
      <c r="F118" s="301"/>
      <c r="G118" s="301"/>
      <c r="H118" s="301"/>
      <c r="I118" s="301"/>
      <c r="J118" s="301"/>
      <c r="K118" s="301"/>
    </row>
    <row r="119" ht="7.5" customHeight="1">
      <c r="B119" s="328"/>
      <c r="C119" s="329"/>
      <c r="D119" s="329"/>
      <c r="E119" s="329"/>
      <c r="F119" s="329"/>
      <c r="G119" s="329"/>
      <c r="H119" s="329"/>
      <c r="I119" s="329"/>
      <c r="J119" s="329"/>
      <c r="K119" s="330"/>
    </row>
    <row r="120" ht="45" customHeight="1">
      <c r="B120" s="331"/>
      <c r="C120" s="284" t="s">
        <v>1772</v>
      </c>
      <c r="D120" s="284"/>
      <c r="E120" s="284"/>
      <c r="F120" s="284"/>
      <c r="G120" s="284"/>
      <c r="H120" s="284"/>
      <c r="I120" s="284"/>
      <c r="J120" s="284"/>
      <c r="K120" s="332"/>
    </row>
    <row r="121" ht="17.25" customHeight="1">
      <c r="B121" s="333"/>
      <c r="C121" s="308" t="s">
        <v>1719</v>
      </c>
      <c r="D121" s="308"/>
      <c r="E121" s="308"/>
      <c r="F121" s="308" t="s">
        <v>1720</v>
      </c>
      <c r="G121" s="309"/>
      <c r="H121" s="308" t="s">
        <v>131</v>
      </c>
      <c r="I121" s="308" t="s">
        <v>62</v>
      </c>
      <c r="J121" s="308" t="s">
        <v>1721</v>
      </c>
      <c r="K121" s="334"/>
    </row>
    <row r="122" ht="17.25" customHeight="1">
      <c r="B122" s="333"/>
      <c r="C122" s="310" t="s">
        <v>1722</v>
      </c>
      <c r="D122" s="310"/>
      <c r="E122" s="310"/>
      <c r="F122" s="311" t="s">
        <v>1723</v>
      </c>
      <c r="G122" s="312"/>
      <c r="H122" s="310"/>
      <c r="I122" s="310"/>
      <c r="J122" s="310" t="s">
        <v>1724</v>
      </c>
      <c r="K122" s="334"/>
    </row>
    <row r="123" ht="5.25" customHeight="1">
      <c r="B123" s="335"/>
      <c r="C123" s="313"/>
      <c r="D123" s="313"/>
      <c r="E123" s="313"/>
      <c r="F123" s="313"/>
      <c r="G123" s="294"/>
      <c r="H123" s="313"/>
      <c r="I123" s="313"/>
      <c r="J123" s="313"/>
      <c r="K123" s="336"/>
    </row>
    <row r="124" ht="15" customHeight="1">
      <c r="B124" s="335"/>
      <c r="C124" s="294" t="s">
        <v>1728</v>
      </c>
      <c r="D124" s="313"/>
      <c r="E124" s="313"/>
      <c r="F124" s="315" t="s">
        <v>1725</v>
      </c>
      <c r="G124" s="294"/>
      <c r="H124" s="294" t="s">
        <v>1764</v>
      </c>
      <c r="I124" s="294" t="s">
        <v>1727</v>
      </c>
      <c r="J124" s="294">
        <v>120</v>
      </c>
      <c r="K124" s="337"/>
    </row>
    <row r="125" ht="15" customHeight="1">
      <c r="B125" s="335"/>
      <c r="C125" s="294" t="s">
        <v>1773</v>
      </c>
      <c r="D125" s="294"/>
      <c r="E125" s="294"/>
      <c r="F125" s="315" t="s">
        <v>1725</v>
      </c>
      <c r="G125" s="294"/>
      <c r="H125" s="294" t="s">
        <v>1774</v>
      </c>
      <c r="I125" s="294" t="s">
        <v>1727</v>
      </c>
      <c r="J125" s="294" t="s">
        <v>1775</v>
      </c>
      <c r="K125" s="337"/>
    </row>
    <row r="126" ht="15" customHeight="1">
      <c r="B126" s="335"/>
      <c r="C126" s="294" t="s">
        <v>88</v>
      </c>
      <c r="D126" s="294"/>
      <c r="E126" s="294"/>
      <c r="F126" s="315" t="s">
        <v>1725</v>
      </c>
      <c r="G126" s="294"/>
      <c r="H126" s="294" t="s">
        <v>1776</v>
      </c>
      <c r="I126" s="294" t="s">
        <v>1727</v>
      </c>
      <c r="J126" s="294" t="s">
        <v>1775</v>
      </c>
      <c r="K126" s="337"/>
    </row>
    <row r="127" ht="15" customHeight="1">
      <c r="B127" s="335"/>
      <c r="C127" s="294" t="s">
        <v>1736</v>
      </c>
      <c r="D127" s="294"/>
      <c r="E127" s="294"/>
      <c r="F127" s="315" t="s">
        <v>1731</v>
      </c>
      <c r="G127" s="294"/>
      <c r="H127" s="294" t="s">
        <v>1737</v>
      </c>
      <c r="I127" s="294" t="s">
        <v>1727</v>
      </c>
      <c r="J127" s="294">
        <v>15</v>
      </c>
      <c r="K127" s="337"/>
    </row>
    <row r="128" ht="15" customHeight="1">
      <c r="B128" s="335"/>
      <c r="C128" s="317" t="s">
        <v>1738</v>
      </c>
      <c r="D128" s="317"/>
      <c r="E128" s="317"/>
      <c r="F128" s="318" t="s">
        <v>1731</v>
      </c>
      <c r="G128" s="317"/>
      <c r="H128" s="317" t="s">
        <v>1739</v>
      </c>
      <c r="I128" s="317" t="s">
        <v>1727</v>
      </c>
      <c r="J128" s="317">
        <v>15</v>
      </c>
      <c r="K128" s="337"/>
    </row>
    <row r="129" ht="15" customHeight="1">
      <c r="B129" s="335"/>
      <c r="C129" s="317" t="s">
        <v>1740</v>
      </c>
      <c r="D129" s="317"/>
      <c r="E129" s="317"/>
      <c r="F129" s="318" t="s">
        <v>1731</v>
      </c>
      <c r="G129" s="317"/>
      <c r="H129" s="317" t="s">
        <v>1741</v>
      </c>
      <c r="I129" s="317" t="s">
        <v>1727</v>
      </c>
      <c r="J129" s="317">
        <v>20</v>
      </c>
      <c r="K129" s="337"/>
    </row>
    <row r="130" ht="15" customHeight="1">
      <c r="B130" s="335"/>
      <c r="C130" s="317" t="s">
        <v>1742</v>
      </c>
      <c r="D130" s="317"/>
      <c r="E130" s="317"/>
      <c r="F130" s="318" t="s">
        <v>1731</v>
      </c>
      <c r="G130" s="317"/>
      <c r="H130" s="317" t="s">
        <v>1743</v>
      </c>
      <c r="I130" s="317" t="s">
        <v>1727</v>
      </c>
      <c r="J130" s="317">
        <v>20</v>
      </c>
      <c r="K130" s="337"/>
    </row>
    <row r="131" ht="15" customHeight="1">
      <c r="B131" s="335"/>
      <c r="C131" s="294" t="s">
        <v>1730</v>
      </c>
      <c r="D131" s="294"/>
      <c r="E131" s="294"/>
      <c r="F131" s="315" t="s">
        <v>1731</v>
      </c>
      <c r="G131" s="294"/>
      <c r="H131" s="294" t="s">
        <v>1764</v>
      </c>
      <c r="I131" s="294" t="s">
        <v>1727</v>
      </c>
      <c r="J131" s="294">
        <v>50</v>
      </c>
      <c r="K131" s="337"/>
    </row>
    <row r="132" ht="15" customHeight="1">
      <c r="B132" s="335"/>
      <c r="C132" s="294" t="s">
        <v>1744</v>
      </c>
      <c r="D132" s="294"/>
      <c r="E132" s="294"/>
      <c r="F132" s="315" t="s">
        <v>1731</v>
      </c>
      <c r="G132" s="294"/>
      <c r="H132" s="294" t="s">
        <v>1764</v>
      </c>
      <c r="I132" s="294" t="s">
        <v>1727</v>
      </c>
      <c r="J132" s="294">
        <v>50</v>
      </c>
      <c r="K132" s="337"/>
    </row>
    <row r="133" ht="15" customHeight="1">
      <c r="B133" s="335"/>
      <c r="C133" s="294" t="s">
        <v>1750</v>
      </c>
      <c r="D133" s="294"/>
      <c r="E133" s="294"/>
      <c r="F133" s="315" t="s">
        <v>1731</v>
      </c>
      <c r="G133" s="294"/>
      <c r="H133" s="294" t="s">
        <v>1764</v>
      </c>
      <c r="I133" s="294" t="s">
        <v>1727</v>
      </c>
      <c r="J133" s="294">
        <v>50</v>
      </c>
      <c r="K133" s="337"/>
    </row>
    <row r="134" ht="15" customHeight="1">
      <c r="B134" s="335"/>
      <c r="C134" s="294" t="s">
        <v>1752</v>
      </c>
      <c r="D134" s="294"/>
      <c r="E134" s="294"/>
      <c r="F134" s="315" t="s">
        <v>1731</v>
      </c>
      <c r="G134" s="294"/>
      <c r="H134" s="294" t="s">
        <v>1764</v>
      </c>
      <c r="I134" s="294" t="s">
        <v>1727</v>
      </c>
      <c r="J134" s="294">
        <v>50</v>
      </c>
      <c r="K134" s="337"/>
    </row>
    <row r="135" ht="15" customHeight="1">
      <c r="B135" s="335"/>
      <c r="C135" s="294" t="s">
        <v>136</v>
      </c>
      <c r="D135" s="294"/>
      <c r="E135" s="294"/>
      <c r="F135" s="315" t="s">
        <v>1731</v>
      </c>
      <c r="G135" s="294"/>
      <c r="H135" s="294" t="s">
        <v>1777</v>
      </c>
      <c r="I135" s="294" t="s">
        <v>1727</v>
      </c>
      <c r="J135" s="294">
        <v>255</v>
      </c>
      <c r="K135" s="337"/>
    </row>
    <row r="136" ht="15" customHeight="1">
      <c r="B136" s="335"/>
      <c r="C136" s="294" t="s">
        <v>1754</v>
      </c>
      <c r="D136" s="294"/>
      <c r="E136" s="294"/>
      <c r="F136" s="315" t="s">
        <v>1725</v>
      </c>
      <c r="G136" s="294"/>
      <c r="H136" s="294" t="s">
        <v>1778</v>
      </c>
      <c r="I136" s="294" t="s">
        <v>1756</v>
      </c>
      <c r="J136" s="294"/>
      <c r="K136" s="337"/>
    </row>
    <row r="137" ht="15" customHeight="1">
      <c r="B137" s="335"/>
      <c r="C137" s="294" t="s">
        <v>1757</v>
      </c>
      <c r="D137" s="294"/>
      <c r="E137" s="294"/>
      <c r="F137" s="315" t="s">
        <v>1725</v>
      </c>
      <c r="G137" s="294"/>
      <c r="H137" s="294" t="s">
        <v>1779</v>
      </c>
      <c r="I137" s="294" t="s">
        <v>1759</v>
      </c>
      <c r="J137" s="294"/>
      <c r="K137" s="337"/>
    </row>
    <row r="138" ht="15" customHeight="1">
      <c r="B138" s="335"/>
      <c r="C138" s="294" t="s">
        <v>1760</v>
      </c>
      <c r="D138" s="294"/>
      <c r="E138" s="294"/>
      <c r="F138" s="315" t="s">
        <v>1725</v>
      </c>
      <c r="G138" s="294"/>
      <c r="H138" s="294" t="s">
        <v>1760</v>
      </c>
      <c r="I138" s="294" t="s">
        <v>1759</v>
      </c>
      <c r="J138" s="294"/>
      <c r="K138" s="337"/>
    </row>
    <row r="139" ht="15" customHeight="1">
      <c r="B139" s="335"/>
      <c r="C139" s="294" t="s">
        <v>43</v>
      </c>
      <c r="D139" s="294"/>
      <c r="E139" s="294"/>
      <c r="F139" s="315" t="s">
        <v>1725</v>
      </c>
      <c r="G139" s="294"/>
      <c r="H139" s="294" t="s">
        <v>1780</v>
      </c>
      <c r="I139" s="294" t="s">
        <v>1759</v>
      </c>
      <c r="J139" s="294"/>
      <c r="K139" s="337"/>
    </row>
    <row r="140" ht="15" customHeight="1">
      <c r="B140" s="335"/>
      <c r="C140" s="294" t="s">
        <v>1781</v>
      </c>
      <c r="D140" s="294"/>
      <c r="E140" s="294"/>
      <c r="F140" s="315" t="s">
        <v>1725</v>
      </c>
      <c r="G140" s="294"/>
      <c r="H140" s="294" t="s">
        <v>1782</v>
      </c>
      <c r="I140" s="294" t="s">
        <v>1759</v>
      </c>
      <c r="J140" s="294"/>
      <c r="K140" s="337"/>
    </row>
    <row r="141" ht="15" customHeight="1">
      <c r="B141" s="338"/>
      <c r="C141" s="339"/>
      <c r="D141" s="339"/>
      <c r="E141" s="339"/>
      <c r="F141" s="339"/>
      <c r="G141" s="339"/>
      <c r="H141" s="339"/>
      <c r="I141" s="339"/>
      <c r="J141" s="339"/>
      <c r="K141" s="340"/>
    </row>
    <row r="142" ht="18.75" customHeight="1">
      <c r="B142" s="290"/>
      <c r="C142" s="290"/>
      <c r="D142" s="290"/>
      <c r="E142" s="290"/>
      <c r="F142" s="327"/>
      <c r="G142" s="290"/>
      <c r="H142" s="290"/>
      <c r="I142" s="290"/>
      <c r="J142" s="290"/>
      <c r="K142" s="290"/>
    </row>
    <row r="143" ht="18.75" customHeight="1">
      <c r="B143" s="301"/>
      <c r="C143" s="301"/>
      <c r="D143" s="301"/>
      <c r="E143" s="301"/>
      <c r="F143" s="301"/>
      <c r="G143" s="301"/>
      <c r="H143" s="301"/>
      <c r="I143" s="301"/>
      <c r="J143" s="301"/>
      <c r="K143" s="301"/>
    </row>
    <row r="144" ht="7.5" customHeight="1">
      <c r="B144" s="302"/>
      <c r="C144" s="303"/>
      <c r="D144" s="303"/>
      <c r="E144" s="303"/>
      <c r="F144" s="303"/>
      <c r="G144" s="303"/>
      <c r="H144" s="303"/>
      <c r="I144" s="303"/>
      <c r="J144" s="303"/>
      <c r="K144" s="304"/>
    </row>
    <row r="145" ht="45" customHeight="1">
      <c r="B145" s="305"/>
      <c r="C145" s="306" t="s">
        <v>1783</v>
      </c>
      <c r="D145" s="306"/>
      <c r="E145" s="306"/>
      <c r="F145" s="306"/>
      <c r="G145" s="306"/>
      <c r="H145" s="306"/>
      <c r="I145" s="306"/>
      <c r="J145" s="306"/>
      <c r="K145" s="307"/>
    </row>
    <row r="146" ht="17.25" customHeight="1">
      <c r="B146" s="305"/>
      <c r="C146" s="308" t="s">
        <v>1719</v>
      </c>
      <c r="D146" s="308"/>
      <c r="E146" s="308"/>
      <c r="F146" s="308" t="s">
        <v>1720</v>
      </c>
      <c r="G146" s="309"/>
      <c r="H146" s="308" t="s">
        <v>131</v>
      </c>
      <c r="I146" s="308" t="s">
        <v>62</v>
      </c>
      <c r="J146" s="308" t="s">
        <v>1721</v>
      </c>
      <c r="K146" s="307"/>
    </row>
    <row r="147" ht="17.25" customHeight="1">
      <c r="B147" s="305"/>
      <c r="C147" s="310" t="s">
        <v>1722</v>
      </c>
      <c r="D147" s="310"/>
      <c r="E147" s="310"/>
      <c r="F147" s="311" t="s">
        <v>1723</v>
      </c>
      <c r="G147" s="312"/>
      <c r="H147" s="310"/>
      <c r="I147" s="310"/>
      <c r="J147" s="310" t="s">
        <v>1724</v>
      </c>
      <c r="K147" s="307"/>
    </row>
    <row r="148" ht="5.25" customHeight="1">
      <c r="B148" s="316"/>
      <c r="C148" s="313"/>
      <c r="D148" s="313"/>
      <c r="E148" s="313"/>
      <c r="F148" s="313"/>
      <c r="G148" s="314"/>
      <c r="H148" s="313"/>
      <c r="I148" s="313"/>
      <c r="J148" s="313"/>
      <c r="K148" s="337"/>
    </row>
    <row r="149" ht="15" customHeight="1">
      <c r="B149" s="316"/>
      <c r="C149" s="341" t="s">
        <v>1728</v>
      </c>
      <c r="D149" s="294"/>
      <c r="E149" s="294"/>
      <c r="F149" s="342" t="s">
        <v>1725</v>
      </c>
      <c r="G149" s="294"/>
      <c r="H149" s="341" t="s">
        <v>1764</v>
      </c>
      <c r="I149" s="341" t="s">
        <v>1727</v>
      </c>
      <c r="J149" s="341">
        <v>120</v>
      </c>
      <c r="K149" s="337"/>
    </row>
    <row r="150" ht="15" customHeight="1">
      <c r="B150" s="316"/>
      <c r="C150" s="341" t="s">
        <v>1773</v>
      </c>
      <c r="D150" s="294"/>
      <c r="E150" s="294"/>
      <c r="F150" s="342" t="s">
        <v>1725</v>
      </c>
      <c r="G150" s="294"/>
      <c r="H150" s="341" t="s">
        <v>1784</v>
      </c>
      <c r="I150" s="341" t="s">
        <v>1727</v>
      </c>
      <c r="J150" s="341" t="s">
        <v>1775</v>
      </c>
      <c r="K150" s="337"/>
    </row>
    <row r="151" ht="15" customHeight="1">
      <c r="B151" s="316"/>
      <c r="C151" s="341" t="s">
        <v>88</v>
      </c>
      <c r="D151" s="294"/>
      <c r="E151" s="294"/>
      <c r="F151" s="342" t="s">
        <v>1725</v>
      </c>
      <c r="G151" s="294"/>
      <c r="H151" s="341" t="s">
        <v>1785</v>
      </c>
      <c r="I151" s="341" t="s">
        <v>1727</v>
      </c>
      <c r="J151" s="341" t="s">
        <v>1775</v>
      </c>
      <c r="K151" s="337"/>
    </row>
    <row r="152" ht="15" customHeight="1">
      <c r="B152" s="316"/>
      <c r="C152" s="341" t="s">
        <v>1730</v>
      </c>
      <c r="D152" s="294"/>
      <c r="E152" s="294"/>
      <c r="F152" s="342" t="s">
        <v>1731</v>
      </c>
      <c r="G152" s="294"/>
      <c r="H152" s="341" t="s">
        <v>1764</v>
      </c>
      <c r="I152" s="341" t="s">
        <v>1727</v>
      </c>
      <c r="J152" s="341">
        <v>50</v>
      </c>
      <c r="K152" s="337"/>
    </row>
    <row r="153" ht="15" customHeight="1">
      <c r="B153" s="316"/>
      <c r="C153" s="341" t="s">
        <v>1733</v>
      </c>
      <c r="D153" s="294"/>
      <c r="E153" s="294"/>
      <c r="F153" s="342" t="s">
        <v>1725</v>
      </c>
      <c r="G153" s="294"/>
      <c r="H153" s="341" t="s">
        <v>1764</v>
      </c>
      <c r="I153" s="341" t="s">
        <v>1735</v>
      </c>
      <c r="J153" s="341"/>
      <c r="K153" s="337"/>
    </row>
    <row r="154" ht="15" customHeight="1">
      <c r="B154" s="316"/>
      <c r="C154" s="341" t="s">
        <v>1744</v>
      </c>
      <c r="D154" s="294"/>
      <c r="E154" s="294"/>
      <c r="F154" s="342" t="s">
        <v>1731</v>
      </c>
      <c r="G154" s="294"/>
      <c r="H154" s="341" t="s">
        <v>1764</v>
      </c>
      <c r="I154" s="341" t="s">
        <v>1727</v>
      </c>
      <c r="J154" s="341">
        <v>50</v>
      </c>
      <c r="K154" s="337"/>
    </row>
    <row r="155" ht="15" customHeight="1">
      <c r="B155" s="316"/>
      <c r="C155" s="341" t="s">
        <v>1752</v>
      </c>
      <c r="D155" s="294"/>
      <c r="E155" s="294"/>
      <c r="F155" s="342" t="s">
        <v>1731</v>
      </c>
      <c r="G155" s="294"/>
      <c r="H155" s="341" t="s">
        <v>1764</v>
      </c>
      <c r="I155" s="341" t="s">
        <v>1727</v>
      </c>
      <c r="J155" s="341">
        <v>50</v>
      </c>
      <c r="K155" s="337"/>
    </row>
    <row r="156" ht="15" customHeight="1">
      <c r="B156" s="316"/>
      <c r="C156" s="341" t="s">
        <v>1750</v>
      </c>
      <c r="D156" s="294"/>
      <c r="E156" s="294"/>
      <c r="F156" s="342" t="s">
        <v>1731</v>
      </c>
      <c r="G156" s="294"/>
      <c r="H156" s="341" t="s">
        <v>1764</v>
      </c>
      <c r="I156" s="341" t="s">
        <v>1727</v>
      </c>
      <c r="J156" s="341">
        <v>50</v>
      </c>
      <c r="K156" s="337"/>
    </row>
    <row r="157" ht="15" customHeight="1">
      <c r="B157" s="316"/>
      <c r="C157" s="341" t="s">
        <v>123</v>
      </c>
      <c r="D157" s="294"/>
      <c r="E157" s="294"/>
      <c r="F157" s="342" t="s">
        <v>1725</v>
      </c>
      <c r="G157" s="294"/>
      <c r="H157" s="341" t="s">
        <v>1786</v>
      </c>
      <c r="I157" s="341" t="s">
        <v>1727</v>
      </c>
      <c r="J157" s="341" t="s">
        <v>1787</v>
      </c>
      <c r="K157" s="337"/>
    </row>
    <row r="158" ht="15" customHeight="1">
      <c r="B158" s="316"/>
      <c r="C158" s="341" t="s">
        <v>1788</v>
      </c>
      <c r="D158" s="294"/>
      <c r="E158" s="294"/>
      <c r="F158" s="342" t="s">
        <v>1725</v>
      </c>
      <c r="G158" s="294"/>
      <c r="H158" s="341" t="s">
        <v>1789</v>
      </c>
      <c r="I158" s="341" t="s">
        <v>1759</v>
      </c>
      <c r="J158" s="341"/>
      <c r="K158" s="337"/>
    </row>
    <row r="159" ht="15" customHeight="1">
      <c r="B159" s="343"/>
      <c r="C159" s="325"/>
      <c r="D159" s="325"/>
      <c r="E159" s="325"/>
      <c r="F159" s="325"/>
      <c r="G159" s="325"/>
      <c r="H159" s="325"/>
      <c r="I159" s="325"/>
      <c r="J159" s="325"/>
      <c r="K159" s="344"/>
    </row>
    <row r="160" ht="18.75" customHeight="1">
      <c r="B160" s="290"/>
      <c r="C160" s="294"/>
      <c r="D160" s="294"/>
      <c r="E160" s="294"/>
      <c r="F160" s="315"/>
      <c r="G160" s="294"/>
      <c r="H160" s="294"/>
      <c r="I160" s="294"/>
      <c r="J160" s="294"/>
      <c r="K160" s="290"/>
    </row>
    <row r="161" ht="18.75" customHeight="1">
      <c r="B161" s="301"/>
      <c r="C161" s="301"/>
      <c r="D161" s="301"/>
      <c r="E161" s="301"/>
      <c r="F161" s="301"/>
      <c r="G161" s="301"/>
      <c r="H161" s="301"/>
      <c r="I161" s="301"/>
      <c r="J161" s="301"/>
      <c r="K161" s="301"/>
    </row>
    <row r="162" ht="7.5" customHeight="1">
      <c r="B162" s="280"/>
      <c r="C162" s="281"/>
      <c r="D162" s="281"/>
      <c r="E162" s="281"/>
      <c r="F162" s="281"/>
      <c r="G162" s="281"/>
      <c r="H162" s="281"/>
      <c r="I162" s="281"/>
      <c r="J162" s="281"/>
      <c r="K162" s="282"/>
    </row>
    <row r="163" ht="45" customHeight="1">
      <c r="B163" s="283"/>
      <c r="C163" s="284" t="s">
        <v>1790</v>
      </c>
      <c r="D163" s="284"/>
      <c r="E163" s="284"/>
      <c r="F163" s="284"/>
      <c r="G163" s="284"/>
      <c r="H163" s="284"/>
      <c r="I163" s="284"/>
      <c r="J163" s="284"/>
      <c r="K163" s="285"/>
    </row>
    <row r="164" ht="17.25" customHeight="1">
      <c r="B164" s="283"/>
      <c r="C164" s="308" t="s">
        <v>1719</v>
      </c>
      <c r="D164" s="308"/>
      <c r="E164" s="308"/>
      <c r="F164" s="308" t="s">
        <v>1720</v>
      </c>
      <c r="G164" s="345"/>
      <c r="H164" s="346" t="s">
        <v>131</v>
      </c>
      <c r="I164" s="346" t="s">
        <v>62</v>
      </c>
      <c r="J164" s="308" t="s">
        <v>1721</v>
      </c>
      <c r="K164" s="285"/>
    </row>
    <row r="165" ht="17.25" customHeight="1">
      <c r="B165" s="286"/>
      <c r="C165" s="310" t="s">
        <v>1722</v>
      </c>
      <c r="D165" s="310"/>
      <c r="E165" s="310"/>
      <c r="F165" s="311" t="s">
        <v>1723</v>
      </c>
      <c r="G165" s="347"/>
      <c r="H165" s="348"/>
      <c r="I165" s="348"/>
      <c r="J165" s="310" t="s">
        <v>1724</v>
      </c>
      <c r="K165" s="288"/>
    </row>
    <row r="166" ht="5.25" customHeight="1">
      <c r="B166" s="316"/>
      <c r="C166" s="313"/>
      <c r="D166" s="313"/>
      <c r="E166" s="313"/>
      <c r="F166" s="313"/>
      <c r="G166" s="314"/>
      <c r="H166" s="313"/>
      <c r="I166" s="313"/>
      <c r="J166" s="313"/>
      <c r="K166" s="337"/>
    </row>
    <row r="167" ht="15" customHeight="1">
      <c r="B167" s="316"/>
      <c r="C167" s="294" t="s">
        <v>1728</v>
      </c>
      <c r="D167" s="294"/>
      <c r="E167" s="294"/>
      <c r="F167" s="315" t="s">
        <v>1725</v>
      </c>
      <c r="G167" s="294"/>
      <c r="H167" s="294" t="s">
        <v>1764</v>
      </c>
      <c r="I167" s="294" t="s">
        <v>1727</v>
      </c>
      <c r="J167" s="294">
        <v>120</v>
      </c>
      <c r="K167" s="337"/>
    </row>
    <row r="168" ht="15" customHeight="1">
      <c r="B168" s="316"/>
      <c r="C168" s="294" t="s">
        <v>1773</v>
      </c>
      <c r="D168" s="294"/>
      <c r="E168" s="294"/>
      <c r="F168" s="315" t="s">
        <v>1725</v>
      </c>
      <c r="G168" s="294"/>
      <c r="H168" s="294" t="s">
        <v>1774</v>
      </c>
      <c r="I168" s="294" t="s">
        <v>1727</v>
      </c>
      <c r="J168" s="294" t="s">
        <v>1775</v>
      </c>
      <c r="K168" s="337"/>
    </row>
    <row r="169" ht="15" customHeight="1">
      <c r="B169" s="316"/>
      <c r="C169" s="294" t="s">
        <v>88</v>
      </c>
      <c r="D169" s="294"/>
      <c r="E169" s="294"/>
      <c r="F169" s="315" t="s">
        <v>1725</v>
      </c>
      <c r="G169" s="294"/>
      <c r="H169" s="294" t="s">
        <v>1791</v>
      </c>
      <c r="I169" s="294" t="s">
        <v>1727</v>
      </c>
      <c r="J169" s="294" t="s">
        <v>1775</v>
      </c>
      <c r="K169" s="337"/>
    </row>
    <row r="170" ht="15" customHeight="1">
      <c r="B170" s="316"/>
      <c r="C170" s="294" t="s">
        <v>1730</v>
      </c>
      <c r="D170" s="294"/>
      <c r="E170" s="294"/>
      <c r="F170" s="315" t="s">
        <v>1731</v>
      </c>
      <c r="G170" s="294"/>
      <c r="H170" s="294" t="s">
        <v>1791</v>
      </c>
      <c r="I170" s="294" t="s">
        <v>1727</v>
      </c>
      <c r="J170" s="294">
        <v>50</v>
      </c>
      <c r="K170" s="337"/>
    </row>
    <row r="171" ht="15" customHeight="1">
      <c r="B171" s="316"/>
      <c r="C171" s="294" t="s">
        <v>1733</v>
      </c>
      <c r="D171" s="294"/>
      <c r="E171" s="294"/>
      <c r="F171" s="315" t="s">
        <v>1725</v>
      </c>
      <c r="G171" s="294"/>
      <c r="H171" s="294" t="s">
        <v>1791</v>
      </c>
      <c r="I171" s="294" t="s">
        <v>1735</v>
      </c>
      <c r="J171" s="294"/>
      <c r="K171" s="337"/>
    </row>
    <row r="172" ht="15" customHeight="1">
      <c r="B172" s="316"/>
      <c r="C172" s="294" t="s">
        <v>1744</v>
      </c>
      <c r="D172" s="294"/>
      <c r="E172" s="294"/>
      <c r="F172" s="315" t="s">
        <v>1731</v>
      </c>
      <c r="G172" s="294"/>
      <c r="H172" s="294" t="s">
        <v>1791</v>
      </c>
      <c r="I172" s="294" t="s">
        <v>1727</v>
      </c>
      <c r="J172" s="294">
        <v>50</v>
      </c>
      <c r="K172" s="337"/>
    </row>
    <row r="173" ht="15" customHeight="1">
      <c r="B173" s="316"/>
      <c r="C173" s="294" t="s">
        <v>1752</v>
      </c>
      <c r="D173" s="294"/>
      <c r="E173" s="294"/>
      <c r="F173" s="315" t="s">
        <v>1731</v>
      </c>
      <c r="G173" s="294"/>
      <c r="H173" s="294" t="s">
        <v>1791</v>
      </c>
      <c r="I173" s="294" t="s">
        <v>1727</v>
      </c>
      <c r="J173" s="294">
        <v>50</v>
      </c>
      <c r="K173" s="337"/>
    </row>
    <row r="174" ht="15" customHeight="1">
      <c r="B174" s="316"/>
      <c r="C174" s="294" t="s">
        <v>1750</v>
      </c>
      <c r="D174" s="294"/>
      <c r="E174" s="294"/>
      <c r="F174" s="315" t="s">
        <v>1731</v>
      </c>
      <c r="G174" s="294"/>
      <c r="H174" s="294" t="s">
        <v>1791</v>
      </c>
      <c r="I174" s="294" t="s">
        <v>1727</v>
      </c>
      <c r="J174" s="294">
        <v>50</v>
      </c>
      <c r="K174" s="337"/>
    </row>
    <row r="175" ht="15" customHeight="1">
      <c r="B175" s="316"/>
      <c r="C175" s="294" t="s">
        <v>130</v>
      </c>
      <c r="D175" s="294"/>
      <c r="E175" s="294"/>
      <c r="F175" s="315" t="s">
        <v>1725</v>
      </c>
      <c r="G175" s="294"/>
      <c r="H175" s="294" t="s">
        <v>1792</v>
      </c>
      <c r="I175" s="294" t="s">
        <v>1793</v>
      </c>
      <c r="J175" s="294"/>
      <c r="K175" s="337"/>
    </row>
    <row r="176" ht="15" customHeight="1">
      <c r="B176" s="316"/>
      <c r="C176" s="294" t="s">
        <v>62</v>
      </c>
      <c r="D176" s="294"/>
      <c r="E176" s="294"/>
      <c r="F176" s="315" t="s">
        <v>1725</v>
      </c>
      <c r="G176" s="294"/>
      <c r="H176" s="294" t="s">
        <v>1794</v>
      </c>
      <c r="I176" s="294" t="s">
        <v>1795</v>
      </c>
      <c r="J176" s="294">
        <v>1</v>
      </c>
      <c r="K176" s="337"/>
    </row>
    <row r="177" ht="15" customHeight="1">
      <c r="B177" s="316"/>
      <c r="C177" s="294" t="s">
        <v>58</v>
      </c>
      <c r="D177" s="294"/>
      <c r="E177" s="294"/>
      <c r="F177" s="315" t="s">
        <v>1725</v>
      </c>
      <c r="G177" s="294"/>
      <c r="H177" s="294" t="s">
        <v>1796</v>
      </c>
      <c r="I177" s="294" t="s">
        <v>1727</v>
      </c>
      <c r="J177" s="294">
        <v>20</v>
      </c>
      <c r="K177" s="337"/>
    </row>
    <row r="178" ht="15" customHeight="1">
      <c r="B178" s="316"/>
      <c r="C178" s="294" t="s">
        <v>131</v>
      </c>
      <c r="D178" s="294"/>
      <c r="E178" s="294"/>
      <c r="F178" s="315" t="s">
        <v>1725</v>
      </c>
      <c r="G178" s="294"/>
      <c r="H178" s="294" t="s">
        <v>1797</v>
      </c>
      <c r="I178" s="294" t="s">
        <v>1727</v>
      </c>
      <c r="J178" s="294">
        <v>255</v>
      </c>
      <c r="K178" s="337"/>
    </row>
    <row r="179" ht="15" customHeight="1">
      <c r="B179" s="316"/>
      <c r="C179" s="294" t="s">
        <v>132</v>
      </c>
      <c r="D179" s="294"/>
      <c r="E179" s="294"/>
      <c r="F179" s="315" t="s">
        <v>1725</v>
      </c>
      <c r="G179" s="294"/>
      <c r="H179" s="294" t="s">
        <v>1690</v>
      </c>
      <c r="I179" s="294" t="s">
        <v>1727</v>
      </c>
      <c r="J179" s="294">
        <v>10</v>
      </c>
      <c r="K179" s="337"/>
    </row>
    <row r="180" ht="15" customHeight="1">
      <c r="B180" s="316"/>
      <c r="C180" s="294" t="s">
        <v>133</v>
      </c>
      <c r="D180" s="294"/>
      <c r="E180" s="294"/>
      <c r="F180" s="315" t="s">
        <v>1725</v>
      </c>
      <c r="G180" s="294"/>
      <c r="H180" s="294" t="s">
        <v>1798</v>
      </c>
      <c r="I180" s="294" t="s">
        <v>1759</v>
      </c>
      <c r="J180" s="294"/>
      <c r="K180" s="337"/>
    </row>
    <row r="181" ht="15" customHeight="1">
      <c r="B181" s="316"/>
      <c r="C181" s="294" t="s">
        <v>1799</v>
      </c>
      <c r="D181" s="294"/>
      <c r="E181" s="294"/>
      <c r="F181" s="315" t="s">
        <v>1725</v>
      </c>
      <c r="G181" s="294"/>
      <c r="H181" s="294" t="s">
        <v>1800</v>
      </c>
      <c r="I181" s="294" t="s">
        <v>1759</v>
      </c>
      <c r="J181" s="294"/>
      <c r="K181" s="337"/>
    </row>
    <row r="182" ht="15" customHeight="1">
      <c r="B182" s="316"/>
      <c r="C182" s="294" t="s">
        <v>1788</v>
      </c>
      <c r="D182" s="294"/>
      <c r="E182" s="294"/>
      <c r="F182" s="315" t="s">
        <v>1725</v>
      </c>
      <c r="G182" s="294"/>
      <c r="H182" s="294" t="s">
        <v>1801</v>
      </c>
      <c r="I182" s="294" t="s">
        <v>1759</v>
      </c>
      <c r="J182" s="294"/>
      <c r="K182" s="337"/>
    </row>
    <row r="183" ht="15" customHeight="1">
      <c r="B183" s="316"/>
      <c r="C183" s="294" t="s">
        <v>135</v>
      </c>
      <c r="D183" s="294"/>
      <c r="E183" s="294"/>
      <c r="F183" s="315" t="s">
        <v>1731</v>
      </c>
      <c r="G183" s="294"/>
      <c r="H183" s="294" t="s">
        <v>1802</v>
      </c>
      <c r="I183" s="294" t="s">
        <v>1727</v>
      </c>
      <c r="J183" s="294">
        <v>50</v>
      </c>
      <c r="K183" s="337"/>
    </row>
    <row r="184" ht="15" customHeight="1">
      <c r="B184" s="316"/>
      <c r="C184" s="294" t="s">
        <v>1803</v>
      </c>
      <c r="D184" s="294"/>
      <c r="E184" s="294"/>
      <c r="F184" s="315" t="s">
        <v>1731</v>
      </c>
      <c r="G184" s="294"/>
      <c r="H184" s="294" t="s">
        <v>1804</v>
      </c>
      <c r="I184" s="294" t="s">
        <v>1805</v>
      </c>
      <c r="J184" s="294"/>
      <c r="K184" s="337"/>
    </row>
    <row r="185" ht="15" customHeight="1">
      <c r="B185" s="316"/>
      <c r="C185" s="294" t="s">
        <v>1806</v>
      </c>
      <c r="D185" s="294"/>
      <c r="E185" s="294"/>
      <c r="F185" s="315" t="s">
        <v>1731</v>
      </c>
      <c r="G185" s="294"/>
      <c r="H185" s="294" t="s">
        <v>1807</v>
      </c>
      <c r="I185" s="294" t="s">
        <v>1805</v>
      </c>
      <c r="J185" s="294"/>
      <c r="K185" s="337"/>
    </row>
    <row r="186" ht="15" customHeight="1">
      <c r="B186" s="316"/>
      <c r="C186" s="294" t="s">
        <v>1808</v>
      </c>
      <c r="D186" s="294"/>
      <c r="E186" s="294"/>
      <c r="F186" s="315" t="s">
        <v>1731</v>
      </c>
      <c r="G186" s="294"/>
      <c r="H186" s="294" t="s">
        <v>1809</v>
      </c>
      <c r="I186" s="294" t="s">
        <v>1805</v>
      </c>
      <c r="J186" s="294"/>
      <c r="K186" s="337"/>
    </row>
    <row r="187" ht="15" customHeight="1">
      <c r="B187" s="316"/>
      <c r="C187" s="349" t="s">
        <v>1810</v>
      </c>
      <c r="D187" s="294"/>
      <c r="E187" s="294"/>
      <c r="F187" s="315" t="s">
        <v>1731</v>
      </c>
      <c r="G187" s="294"/>
      <c r="H187" s="294" t="s">
        <v>1811</v>
      </c>
      <c r="I187" s="294" t="s">
        <v>1812</v>
      </c>
      <c r="J187" s="350" t="s">
        <v>1813</v>
      </c>
      <c r="K187" s="337"/>
    </row>
    <row r="188" ht="15" customHeight="1">
      <c r="B188" s="316"/>
      <c r="C188" s="300" t="s">
        <v>47</v>
      </c>
      <c r="D188" s="294"/>
      <c r="E188" s="294"/>
      <c r="F188" s="315" t="s">
        <v>1725</v>
      </c>
      <c r="G188" s="294"/>
      <c r="H188" s="290" t="s">
        <v>1814</v>
      </c>
      <c r="I188" s="294" t="s">
        <v>1815</v>
      </c>
      <c r="J188" s="294"/>
      <c r="K188" s="337"/>
    </row>
    <row r="189" ht="15" customHeight="1">
      <c r="B189" s="316"/>
      <c r="C189" s="300" t="s">
        <v>1816</v>
      </c>
      <c r="D189" s="294"/>
      <c r="E189" s="294"/>
      <c r="F189" s="315" t="s">
        <v>1725</v>
      </c>
      <c r="G189" s="294"/>
      <c r="H189" s="294" t="s">
        <v>1817</v>
      </c>
      <c r="I189" s="294" t="s">
        <v>1759</v>
      </c>
      <c r="J189" s="294"/>
      <c r="K189" s="337"/>
    </row>
    <row r="190" ht="15" customHeight="1">
      <c r="B190" s="316"/>
      <c r="C190" s="300" t="s">
        <v>1818</v>
      </c>
      <c r="D190" s="294"/>
      <c r="E190" s="294"/>
      <c r="F190" s="315" t="s">
        <v>1725</v>
      </c>
      <c r="G190" s="294"/>
      <c r="H190" s="294" t="s">
        <v>1819</v>
      </c>
      <c r="I190" s="294" t="s">
        <v>1759</v>
      </c>
      <c r="J190" s="294"/>
      <c r="K190" s="337"/>
    </row>
    <row r="191" ht="15" customHeight="1">
      <c r="B191" s="316"/>
      <c r="C191" s="300" t="s">
        <v>1820</v>
      </c>
      <c r="D191" s="294"/>
      <c r="E191" s="294"/>
      <c r="F191" s="315" t="s">
        <v>1731</v>
      </c>
      <c r="G191" s="294"/>
      <c r="H191" s="294" t="s">
        <v>1821</v>
      </c>
      <c r="I191" s="294" t="s">
        <v>1759</v>
      </c>
      <c r="J191" s="294"/>
      <c r="K191" s="337"/>
    </row>
    <row r="192" ht="15" customHeight="1">
      <c r="B192" s="343"/>
      <c r="C192" s="351"/>
      <c r="D192" s="325"/>
      <c r="E192" s="325"/>
      <c r="F192" s="325"/>
      <c r="G192" s="325"/>
      <c r="H192" s="325"/>
      <c r="I192" s="325"/>
      <c r="J192" s="325"/>
      <c r="K192" s="344"/>
    </row>
    <row r="193" ht="18.75" customHeight="1">
      <c r="B193" s="290"/>
      <c r="C193" s="294"/>
      <c r="D193" s="294"/>
      <c r="E193" s="294"/>
      <c r="F193" s="315"/>
      <c r="G193" s="294"/>
      <c r="H193" s="294"/>
      <c r="I193" s="294"/>
      <c r="J193" s="294"/>
      <c r="K193" s="290"/>
    </row>
    <row r="194" ht="18.75" customHeight="1">
      <c r="B194" s="290"/>
      <c r="C194" s="294"/>
      <c r="D194" s="294"/>
      <c r="E194" s="294"/>
      <c r="F194" s="315"/>
      <c r="G194" s="294"/>
      <c r="H194" s="294"/>
      <c r="I194" s="294"/>
      <c r="J194" s="294"/>
      <c r="K194" s="290"/>
    </row>
    <row r="195" ht="18.75" customHeight="1">
      <c r="B195" s="301"/>
      <c r="C195" s="301"/>
      <c r="D195" s="301"/>
      <c r="E195" s="301"/>
      <c r="F195" s="301"/>
      <c r="G195" s="301"/>
      <c r="H195" s="301"/>
      <c r="I195" s="301"/>
      <c r="J195" s="301"/>
      <c r="K195" s="301"/>
    </row>
    <row r="196" ht="13.5">
      <c r="B196" s="280"/>
      <c r="C196" s="281"/>
      <c r="D196" s="281"/>
      <c r="E196" s="281"/>
      <c r="F196" s="281"/>
      <c r="G196" s="281"/>
      <c r="H196" s="281"/>
      <c r="I196" s="281"/>
      <c r="J196" s="281"/>
      <c r="K196" s="282"/>
    </row>
    <row r="197" ht="21">
      <c r="B197" s="283"/>
      <c r="C197" s="284" t="s">
        <v>1822</v>
      </c>
      <c r="D197" s="284"/>
      <c r="E197" s="284"/>
      <c r="F197" s="284"/>
      <c r="G197" s="284"/>
      <c r="H197" s="284"/>
      <c r="I197" s="284"/>
      <c r="J197" s="284"/>
      <c r="K197" s="285"/>
    </row>
    <row r="198" ht="25.5" customHeight="1">
      <c r="B198" s="283"/>
      <c r="C198" s="352" t="s">
        <v>1823</v>
      </c>
      <c r="D198" s="352"/>
      <c r="E198" s="352"/>
      <c r="F198" s="352" t="s">
        <v>1824</v>
      </c>
      <c r="G198" s="353"/>
      <c r="H198" s="352" t="s">
        <v>1825</v>
      </c>
      <c r="I198" s="352"/>
      <c r="J198" s="352"/>
      <c r="K198" s="285"/>
    </row>
    <row r="199" ht="5.25" customHeight="1">
      <c r="B199" s="316"/>
      <c r="C199" s="313"/>
      <c r="D199" s="313"/>
      <c r="E199" s="313"/>
      <c r="F199" s="313"/>
      <c r="G199" s="294"/>
      <c r="H199" s="313"/>
      <c r="I199" s="313"/>
      <c r="J199" s="313"/>
      <c r="K199" s="337"/>
    </row>
    <row r="200" ht="15" customHeight="1">
      <c r="B200" s="316"/>
      <c r="C200" s="294" t="s">
        <v>1815</v>
      </c>
      <c r="D200" s="294"/>
      <c r="E200" s="294"/>
      <c r="F200" s="315" t="s">
        <v>48</v>
      </c>
      <c r="G200" s="294"/>
      <c r="H200" s="294" t="s">
        <v>1826</v>
      </c>
      <c r="I200" s="294"/>
      <c r="J200" s="294"/>
      <c r="K200" s="337"/>
    </row>
    <row r="201" ht="15" customHeight="1">
      <c r="B201" s="316"/>
      <c r="C201" s="322"/>
      <c r="D201" s="294"/>
      <c r="E201" s="294"/>
      <c r="F201" s="315" t="s">
        <v>49</v>
      </c>
      <c r="G201" s="294"/>
      <c r="H201" s="294" t="s">
        <v>1827</v>
      </c>
      <c r="I201" s="294"/>
      <c r="J201" s="294"/>
      <c r="K201" s="337"/>
    </row>
    <row r="202" ht="15" customHeight="1">
      <c r="B202" s="316"/>
      <c r="C202" s="322"/>
      <c r="D202" s="294"/>
      <c r="E202" s="294"/>
      <c r="F202" s="315" t="s">
        <v>52</v>
      </c>
      <c r="G202" s="294"/>
      <c r="H202" s="294" t="s">
        <v>1828</v>
      </c>
      <c r="I202" s="294"/>
      <c r="J202" s="294"/>
      <c r="K202" s="337"/>
    </row>
    <row r="203" ht="15" customHeight="1">
      <c r="B203" s="316"/>
      <c r="C203" s="294"/>
      <c r="D203" s="294"/>
      <c r="E203" s="294"/>
      <c r="F203" s="315" t="s">
        <v>50</v>
      </c>
      <c r="G203" s="294"/>
      <c r="H203" s="294" t="s">
        <v>1829</v>
      </c>
      <c r="I203" s="294"/>
      <c r="J203" s="294"/>
      <c r="K203" s="337"/>
    </row>
    <row r="204" ht="15" customHeight="1">
      <c r="B204" s="316"/>
      <c r="C204" s="294"/>
      <c r="D204" s="294"/>
      <c r="E204" s="294"/>
      <c r="F204" s="315" t="s">
        <v>51</v>
      </c>
      <c r="G204" s="294"/>
      <c r="H204" s="294" t="s">
        <v>1830</v>
      </c>
      <c r="I204" s="294"/>
      <c r="J204" s="294"/>
      <c r="K204" s="337"/>
    </row>
    <row r="205" ht="15" customHeight="1">
      <c r="B205" s="316"/>
      <c r="C205" s="294"/>
      <c r="D205" s="294"/>
      <c r="E205" s="294"/>
      <c r="F205" s="315"/>
      <c r="G205" s="294"/>
      <c r="H205" s="294"/>
      <c r="I205" s="294"/>
      <c r="J205" s="294"/>
      <c r="K205" s="337"/>
    </row>
    <row r="206" ht="15" customHeight="1">
      <c r="B206" s="316"/>
      <c r="C206" s="294" t="s">
        <v>1771</v>
      </c>
      <c r="D206" s="294"/>
      <c r="E206" s="294"/>
      <c r="F206" s="315" t="s">
        <v>93</v>
      </c>
      <c r="G206" s="294"/>
      <c r="H206" s="294" t="s">
        <v>1831</v>
      </c>
      <c r="I206" s="294"/>
      <c r="J206" s="294"/>
      <c r="K206" s="337"/>
    </row>
    <row r="207" ht="15" customHeight="1">
      <c r="B207" s="316"/>
      <c r="C207" s="322"/>
      <c r="D207" s="294"/>
      <c r="E207" s="294"/>
      <c r="F207" s="315" t="s">
        <v>1673</v>
      </c>
      <c r="G207" s="294"/>
      <c r="H207" s="294" t="s">
        <v>1674</v>
      </c>
      <c r="I207" s="294"/>
      <c r="J207" s="294"/>
      <c r="K207" s="337"/>
    </row>
    <row r="208" ht="15" customHeight="1">
      <c r="B208" s="316"/>
      <c r="C208" s="294"/>
      <c r="D208" s="294"/>
      <c r="E208" s="294"/>
      <c r="F208" s="315" t="s">
        <v>1671</v>
      </c>
      <c r="G208" s="294"/>
      <c r="H208" s="294" t="s">
        <v>1832</v>
      </c>
      <c r="I208" s="294"/>
      <c r="J208" s="294"/>
      <c r="K208" s="337"/>
    </row>
    <row r="209" ht="15" customHeight="1">
      <c r="B209" s="354"/>
      <c r="C209" s="322"/>
      <c r="D209" s="322"/>
      <c r="E209" s="322"/>
      <c r="F209" s="315" t="s">
        <v>83</v>
      </c>
      <c r="G209" s="300"/>
      <c r="H209" s="341" t="s">
        <v>87</v>
      </c>
      <c r="I209" s="341"/>
      <c r="J209" s="341"/>
      <c r="K209" s="355"/>
    </row>
    <row r="210" ht="15" customHeight="1">
      <c r="B210" s="354"/>
      <c r="C210" s="322"/>
      <c r="D210" s="322"/>
      <c r="E210" s="322"/>
      <c r="F210" s="315" t="s">
        <v>143</v>
      </c>
      <c r="G210" s="300"/>
      <c r="H210" s="341" t="s">
        <v>1833</v>
      </c>
      <c r="I210" s="341"/>
      <c r="J210" s="341"/>
      <c r="K210" s="355"/>
    </row>
    <row r="211" ht="15" customHeight="1">
      <c r="B211" s="354"/>
      <c r="C211" s="322"/>
      <c r="D211" s="322"/>
      <c r="E211" s="322"/>
      <c r="F211" s="356"/>
      <c r="G211" s="300"/>
      <c r="H211" s="357"/>
      <c r="I211" s="357"/>
      <c r="J211" s="357"/>
      <c r="K211" s="355"/>
    </row>
    <row r="212" ht="15" customHeight="1">
      <c r="B212" s="354"/>
      <c r="C212" s="294" t="s">
        <v>1795</v>
      </c>
      <c r="D212" s="322"/>
      <c r="E212" s="322"/>
      <c r="F212" s="315">
        <v>1</v>
      </c>
      <c r="G212" s="300"/>
      <c r="H212" s="341" t="s">
        <v>1834</v>
      </c>
      <c r="I212" s="341"/>
      <c r="J212" s="341"/>
      <c r="K212" s="355"/>
    </row>
    <row r="213" ht="15" customHeight="1">
      <c r="B213" s="354"/>
      <c r="C213" s="322"/>
      <c r="D213" s="322"/>
      <c r="E213" s="322"/>
      <c r="F213" s="315">
        <v>2</v>
      </c>
      <c r="G213" s="300"/>
      <c r="H213" s="341" t="s">
        <v>1835</v>
      </c>
      <c r="I213" s="341"/>
      <c r="J213" s="341"/>
      <c r="K213" s="355"/>
    </row>
    <row r="214" ht="15" customHeight="1">
      <c r="B214" s="354"/>
      <c r="C214" s="322"/>
      <c r="D214" s="322"/>
      <c r="E214" s="322"/>
      <c r="F214" s="315">
        <v>3</v>
      </c>
      <c r="G214" s="300"/>
      <c r="H214" s="341" t="s">
        <v>1836</v>
      </c>
      <c r="I214" s="341"/>
      <c r="J214" s="341"/>
      <c r="K214" s="355"/>
    </row>
    <row r="215" ht="15" customHeight="1">
      <c r="B215" s="354"/>
      <c r="C215" s="322"/>
      <c r="D215" s="322"/>
      <c r="E215" s="322"/>
      <c r="F215" s="315">
        <v>4</v>
      </c>
      <c r="G215" s="300"/>
      <c r="H215" s="341" t="s">
        <v>1837</v>
      </c>
      <c r="I215" s="341"/>
      <c r="J215" s="341"/>
      <c r="K215" s="355"/>
    </row>
    <row r="216" ht="12.75" customHeight="1">
      <c r="B216" s="358"/>
      <c r="C216" s="359"/>
      <c r="D216" s="359"/>
      <c r="E216" s="359"/>
      <c r="F216" s="359"/>
      <c r="G216" s="359"/>
      <c r="H216" s="359"/>
      <c r="I216" s="359"/>
      <c r="J216" s="359"/>
      <c r="K216" s="360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k-36\k_36</dc:creator>
  <cp:lastModifiedBy>k-36\k_36</cp:lastModifiedBy>
  <dcterms:created xsi:type="dcterms:W3CDTF">2018-05-10T08:33:37Z</dcterms:created>
  <dcterms:modified xsi:type="dcterms:W3CDTF">2018-05-10T08:33:45Z</dcterms:modified>
</cp:coreProperties>
</file>